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inanzverwaltung\Ab 2021\Wasser-Abwasser-Strom\03 Elektra\Tarife 2025\"/>
    </mc:Choice>
  </mc:AlternateContent>
  <bookViews>
    <workbookView xWindow="0" yWindow="0" windowWidth="28800" windowHeight="14100"/>
  </bookViews>
  <sheets>
    <sheet name="Kleinbezüger" sheetId="1" r:id="rId1"/>
    <sheet name="Kleinbezüger mit PV-Anlage" sheetId="3" r:id="rId2"/>
    <sheet name="Gewerbe" sheetId="5" r:id="rId3"/>
    <sheet name="Gewerbe mit PV-Anlage" sheetId="7" r:id="rId4"/>
  </sheets>
  <calcPr calcId="162913"/>
  <customWorkbookViews>
    <customWorkbookView name="Jessica Meili - Persönliche Ansicht" guid="{D00898DD-63CE-4C1C-B06E-FE3B1E98AD35}" mergeInterval="0" personalView="1" maximized="1" xWindow="2391" yWindow="-9" windowWidth="2418" windowHeight="146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7" l="1"/>
  <c r="F75" i="7"/>
  <c r="F62" i="5"/>
  <c r="F61" i="5"/>
  <c r="F62" i="1"/>
  <c r="F61" i="1"/>
  <c r="F59" i="1"/>
  <c r="B71" i="7" l="1"/>
  <c r="B70" i="7"/>
  <c r="B69" i="7"/>
  <c r="B68" i="7"/>
  <c r="B67" i="7"/>
  <c r="B66" i="7"/>
  <c r="B65" i="7"/>
  <c r="B63" i="7"/>
  <c r="B62" i="7"/>
  <c r="F49" i="7"/>
  <c r="F48" i="7"/>
  <c r="B45" i="7"/>
  <c r="B44" i="7"/>
  <c r="B43" i="7"/>
  <c r="B42" i="7"/>
  <c r="B41" i="7"/>
  <c r="B39" i="7"/>
  <c r="B37" i="7"/>
  <c r="B36" i="7"/>
  <c r="D9" i="7"/>
  <c r="D10" i="7"/>
  <c r="D11" i="7"/>
  <c r="D12" i="7"/>
  <c r="B56" i="7"/>
  <c r="B40" i="7"/>
  <c r="F40" i="5"/>
  <c r="B51" i="1"/>
  <c r="B58" i="1"/>
  <c r="B57" i="1"/>
  <c r="B56" i="1"/>
  <c r="B55" i="1"/>
  <c r="B54" i="1"/>
  <c r="B52" i="1"/>
  <c r="F17" i="3"/>
  <c r="C56" i="7"/>
  <c r="D56" i="7" s="1"/>
  <c r="C57" i="7"/>
  <c r="C58" i="7"/>
  <c r="C59" i="7"/>
  <c r="D59" i="7" s="1"/>
  <c r="D71" i="7" s="1"/>
  <c r="F71" i="7" s="1"/>
  <c r="B57" i="7"/>
  <c r="B58" i="7"/>
  <c r="B59" i="7"/>
  <c r="D64" i="7"/>
  <c r="E64" i="7" s="1"/>
  <c r="D58" i="7"/>
  <c r="D70" i="7" s="1"/>
  <c r="F70" i="7" s="1"/>
  <c r="D57" i="7"/>
  <c r="E53" i="5"/>
  <c r="B48" i="5"/>
  <c r="C48" i="5"/>
  <c r="C47" i="5"/>
  <c r="B47" i="5"/>
  <c r="D53" i="5"/>
  <c r="F53" i="5" s="1"/>
  <c r="A48" i="5"/>
  <c r="A47" i="5"/>
  <c r="C55" i="3"/>
  <c r="C56" i="3"/>
  <c r="C57" i="3"/>
  <c r="C58" i="3"/>
  <c r="B56" i="3"/>
  <c r="D56" i="3" s="1"/>
  <c r="B65" i="3" s="1"/>
  <c r="B55" i="3"/>
  <c r="D55" i="3" s="1"/>
  <c r="B67" i="3" s="1"/>
  <c r="B57" i="3"/>
  <c r="B58" i="3"/>
  <c r="D58" i="3" s="1"/>
  <c r="B70" i="3" s="1"/>
  <c r="D70" i="3" s="1"/>
  <c r="D63" i="3"/>
  <c r="B47" i="1"/>
  <c r="C48" i="1"/>
  <c r="C47" i="1"/>
  <c r="B48" i="1"/>
  <c r="D53" i="1"/>
  <c r="A48" i="1"/>
  <c r="A47" i="1"/>
  <c r="D57" i="3" l="1"/>
  <c r="B69" i="3" s="1"/>
  <c r="D69" i="3" s="1"/>
  <c r="E69" i="3" s="1"/>
  <c r="F69" i="3" s="1"/>
  <c r="D48" i="5"/>
  <c r="D47" i="5"/>
  <c r="D67" i="3"/>
  <c r="B68" i="3"/>
  <c r="D68" i="3" s="1"/>
  <c r="B62" i="3"/>
  <c r="B61" i="3"/>
  <c r="B64" i="3"/>
  <c r="B66" i="3"/>
  <c r="E70" i="3"/>
  <c r="F70" i="3" s="1"/>
  <c r="D66" i="7"/>
  <c r="D63" i="7"/>
  <c r="D62" i="7"/>
  <c r="D65" i="7"/>
  <c r="F64" i="7"/>
  <c r="E67" i="3"/>
  <c r="F67" i="3" s="1"/>
  <c r="E68" i="3"/>
  <c r="F68" i="3" s="1"/>
  <c r="E63" i="3"/>
  <c r="F63" i="3" s="1"/>
  <c r="D47" i="1"/>
  <c r="D48" i="1"/>
  <c r="D55" i="1"/>
  <c r="D52" i="1"/>
  <c r="E53" i="1"/>
  <c r="F53" i="1" s="1"/>
  <c r="B58" i="5" l="1"/>
  <c r="D58" i="5" s="1"/>
  <c r="E58" i="5" s="1"/>
  <c r="F58" i="5" s="1"/>
  <c r="B51" i="5"/>
  <c r="B56" i="5"/>
  <c r="D56" i="5" s="1"/>
  <c r="B54" i="5"/>
  <c r="B57" i="5"/>
  <c r="D57" i="5" s="1"/>
  <c r="B55" i="5"/>
  <c r="D55" i="5" s="1"/>
  <c r="B52" i="5"/>
  <c r="D58" i="1"/>
  <c r="E62" i="7"/>
  <c r="F62" i="7" s="1"/>
  <c r="D67" i="7"/>
  <c r="E63" i="7"/>
  <c r="F63" i="7" s="1"/>
  <c r="E65" i="7"/>
  <c r="F65" i="7" s="1"/>
  <c r="E66" i="7"/>
  <c r="F66" i="7" s="1"/>
  <c r="D56" i="1"/>
  <c r="E56" i="1" s="1"/>
  <c r="F56" i="1" s="1"/>
  <c r="D57" i="1"/>
  <c r="E57" i="1" s="1"/>
  <c r="F57" i="1" s="1"/>
  <c r="D54" i="1"/>
  <c r="E54" i="1" s="1"/>
  <c r="F54" i="1" s="1"/>
  <c r="D51" i="1"/>
  <c r="E51" i="1" s="1"/>
  <c r="F51" i="1" s="1"/>
  <c r="E55" i="1"/>
  <c r="F55" i="1" s="1"/>
  <c r="E52" i="1"/>
  <c r="F52" i="1" s="1"/>
  <c r="E58" i="1"/>
  <c r="F58" i="1" s="1"/>
  <c r="C45" i="7"/>
  <c r="C44" i="7"/>
  <c r="D38" i="7"/>
  <c r="E38" i="7" s="1"/>
  <c r="C33" i="7"/>
  <c r="D33" i="7" s="1"/>
  <c r="B33" i="7"/>
  <c r="C32" i="7"/>
  <c r="B32" i="7"/>
  <c r="C31" i="7"/>
  <c r="B31" i="7"/>
  <c r="C30" i="7"/>
  <c r="B30" i="7"/>
  <c r="A30" i="7"/>
  <c r="D17" i="7"/>
  <c r="B23" i="7"/>
  <c r="D23" i="7" s="1"/>
  <c r="F23" i="7" s="1"/>
  <c r="B22" i="7"/>
  <c r="D22" i="7" s="1"/>
  <c r="B19" i="7"/>
  <c r="D19" i="7" s="1"/>
  <c r="B15" i="7"/>
  <c r="D15" i="7" s="1"/>
  <c r="D32" i="5"/>
  <c r="C27" i="5"/>
  <c r="B27" i="5"/>
  <c r="A27" i="5"/>
  <c r="C26" i="5"/>
  <c r="B26" i="5"/>
  <c r="A26" i="5"/>
  <c r="D15" i="5"/>
  <c r="D10" i="5"/>
  <c r="B17" i="5" s="1"/>
  <c r="D9" i="5"/>
  <c r="B13" i="5" s="1"/>
  <c r="D30" i="7" l="1"/>
  <c r="E56" i="5"/>
  <c r="F56" i="5"/>
  <c r="E57" i="5"/>
  <c r="F57" i="5"/>
  <c r="E55" i="5"/>
  <c r="F55" i="5"/>
  <c r="B16" i="5"/>
  <c r="B33" i="5" s="1"/>
  <c r="B18" i="5"/>
  <c r="D18" i="5" s="1"/>
  <c r="E18" i="5" s="1"/>
  <c r="F18" i="5" s="1"/>
  <c r="D26" i="5"/>
  <c r="E67" i="7"/>
  <c r="F67" i="7" s="1"/>
  <c r="D68" i="7"/>
  <c r="D69" i="7"/>
  <c r="D45" i="7"/>
  <c r="F45" i="7" s="1"/>
  <c r="D31" i="7"/>
  <c r="D32" i="7"/>
  <c r="D44" i="7" s="1"/>
  <c r="F44" i="7" s="1"/>
  <c r="D17" i="5"/>
  <c r="B34" i="5"/>
  <c r="D51" i="5" s="1"/>
  <c r="E51" i="5" s="1"/>
  <c r="F51" i="5" s="1"/>
  <c r="D27" i="5"/>
  <c r="B14" i="5"/>
  <c r="B31" i="5" s="1"/>
  <c r="F22" i="7"/>
  <c r="E19" i="7"/>
  <c r="F19" i="7" s="1"/>
  <c r="E15" i="7"/>
  <c r="F15" i="7" s="1"/>
  <c r="B18" i="7"/>
  <c r="D18" i="7" s="1"/>
  <c r="B20" i="7"/>
  <c r="F38" i="7"/>
  <c r="B16" i="7"/>
  <c r="D16" i="7" s="1"/>
  <c r="E17" i="7"/>
  <c r="F17" i="7" s="1"/>
  <c r="B30" i="5"/>
  <c r="D13" i="5"/>
  <c r="E17" i="5"/>
  <c r="F17" i="5" s="1"/>
  <c r="E15" i="5"/>
  <c r="F15" i="5" s="1"/>
  <c r="D16" i="5"/>
  <c r="E32" i="5"/>
  <c r="F32" i="5" s="1"/>
  <c r="B19" i="5"/>
  <c r="C42" i="3"/>
  <c r="C36" i="5" s="1"/>
  <c r="C42" i="7" s="1"/>
  <c r="C43" i="3"/>
  <c r="C37" i="5" s="1"/>
  <c r="C43" i="7" s="1"/>
  <c r="C40" i="3"/>
  <c r="C34" i="5" s="1"/>
  <c r="C40" i="7" s="1"/>
  <c r="C41" i="3"/>
  <c r="C35" i="5" s="1"/>
  <c r="C41" i="7" s="1"/>
  <c r="C39" i="3"/>
  <c r="C33" i="5" s="1"/>
  <c r="C39" i="7" s="1"/>
  <c r="C37" i="3"/>
  <c r="C31" i="5" s="1"/>
  <c r="C37" i="7" s="1"/>
  <c r="C36" i="3"/>
  <c r="C30" i="5" s="1"/>
  <c r="C36" i="7" s="1"/>
  <c r="C37" i="1"/>
  <c r="C36" i="1"/>
  <c r="B35" i="5" l="1"/>
  <c r="D52" i="5" s="1"/>
  <c r="E52" i="5" s="1"/>
  <c r="F52" i="5" s="1"/>
  <c r="D14" i="5"/>
  <c r="E69" i="7"/>
  <c r="F69" i="7" s="1"/>
  <c r="E68" i="7"/>
  <c r="F68" i="7" s="1"/>
  <c r="D36" i="7"/>
  <c r="E36" i="7" s="1"/>
  <c r="F36" i="7" s="1"/>
  <c r="D39" i="7"/>
  <c r="E39" i="7" s="1"/>
  <c r="F39" i="7" s="1"/>
  <c r="D37" i="7"/>
  <c r="E37" i="7" s="1"/>
  <c r="F37" i="7" s="1"/>
  <c r="D40" i="7"/>
  <c r="E40" i="7" s="1"/>
  <c r="F40" i="7" s="1"/>
  <c r="D34" i="5"/>
  <c r="E34" i="5" s="1"/>
  <c r="F34" i="5" s="1"/>
  <c r="D30" i="5"/>
  <c r="E30" i="5" s="1"/>
  <c r="F30" i="5" s="1"/>
  <c r="D35" i="5"/>
  <c r="E35" i="5" s="1"/>
  <c r="F35" i="5" s="1"/>
  <c r="D33" i="5"/>
  <c r="E33" i="5" s="1"/>
  <c r="F33" i="5" s="1"/>
  <c r="D31" i="5"/>
  <c r="E31" i="5" s="1"/>
  <c r="F31" i="5" s="1"/>
  <c r="E18" i="7"/>
  <c r="F18" i="7" s="1"/>
  <c r="E16" i="7"/>
  <c r="F16" i="7" s="1"/>
  <c r="D41" i="7"/>
  <c r="B21" i="7"/>
  <c r="D21" i="7" s="1"/>
  <c r="D20" i="7"/>
  <c r="D19" i="5"/>
  <c r="B37" i="5"/>
  <c r="B36" i="5"/>
  <c r="D36" i="5" s="1"/>
  <c r="E14" i="5"/>
  <c r="F14" i="5" s="1"/>
  <c r="E16" i="5"/>
  <c r="F16" i="5" s="1"/>
  <c r="E13" i="5"/>
  <c r="F13" i="5" s="1"/>
  <c r="F72" i="7" l="1"/>
  <c r="D37" i="5"/>
  <c r="D54" i="5"/>
  <c r="E20" i="7"/>
  <c r="F20" i="7" s="1"/>
  <c r="E21" i="7"/>
  <c r="F21" i="7" s="1"/>
  <c r="D43" i="7"/>
  <c r="D42" i="7"/>
  <c r="E41" i="7"/>
  <c r="F41" i="7"/>
  <c r="E36" i="5"/>
  <c r="F36" i="5" s="1"/>
  <c r="E37" i="5"/>
  <c r="F37" i="5" s="1"/>
  <c r="E19" i="5"/>
  <c r="F19" i="5" s="1"/>
  <c r="F20" i="5" s="1"/>
  <c r="D17" i="3"/>
  <c r="E17" i="3" s="1"/>
  <c r="A31" i="3"/>
  <c r="A30" i="3"/>
  <c r="A27" i="1"/>
  <c r="A26" i="1"/>
  <c r="D10" i="1"/>
  <c r="D9" i="1"/>
  <c r="B16" i="1" s="1"/>
  <c r="D38" i="3"/>
  <c r="C33" i="3"/>
  <c r="B33" i="3"/>
  <c r="C32" i="3"/>
  <c r="B32" i="3"/>
  <c r="C31" i="3"/>
  <c r="B31" i="3"/>
  <c r="C30" i="3"/>
  <c r="B30" i="3"/>
  <c r="D12" i="3"/>
  <c r="D11" i="3"/>
  <c r="D10" i="3"/>
  <c r="B19" i="3" s="1"/>
  <c r="B40" i="3" s="1"/>
  <c r="D61" i="3" s="1"/>
  <c r="D9" i="3"/>
  <c r="E54" i="5" l="1"/>
  <c r="F54" i="5" s="1"/>
  <c r="F59" i="5" s="1"/>
  <c r="E61" i="3"/>
  <c r="F61" i="3" s="1"/>
  <c r="F24" i="7"/>
  <c r="E43" i="7"/>
  <c r="F43" i="7" s="1"/>
  <c r="E42" i="7"/>
  <c r="F42" i="7" s="1"/>
  <c r="F46" i="7" s="1"/>
  <c r="F38" i="5"/>
  <c r="B16" i="3"/>
  <c r="B37" i="3" s="1"/>
  <c r="B21" i="3"/>
  <c r="B42" i="3" s="1"/>
  <c r="B18" i="3"/>
  <c r="B15" i="3"/>
  <c r="B36" i="3" s="1"/>
  <c r="D36" i="3" s="1"/>
  <c r="B20" i="3"/>
  <c r="B41" i="3" s="1"/>
  <c r="B22" i="3"/>
  <c r="B44" i="3" s="1"/>
  <c r="D65" i="3" s="1"/>
  <c r="E65" i="3" s="1"/>
  <c r="F65" i="3" s="1"/>
  <c r="B23" i="3"/>
  <c r="B45" i="3" s="1"/>
  <c r="D66" i="3" s="1"/>
  <c r="E66" i="3" s="1"/>
  <c r="F66" i="3" s="1"/>
  <c r="D31" i="3"/>
  <c r="D33" i="3"/>
  <c r="D30" i="3"/>
  <c r="D32" i="3"/>
  <c r="B19" i="1"/>
  <c r="B13" i="1"/>
  <c r="B14" i="1"/>
  <c r="B17" i="1"/>
  <c r="B18" i="1"/>
  <c r="D19" i="3"/>
  <c r="D16" i="3"/>
  <c r="D40" i="3"/>
  <c r="D37" i="3"/>
  <c r="E38" i="3"/>
  <c r="F38" i="3" s="1"/>
  <c r="F41" i="5" l="1"/>
  <c r="D41" i="3"/>
  <c r="D62" i="3"/>
  <c r="E62" i="3" s="1"/>
  <c r="F62" i="3" s="1"/>
  <c r="B39" i="3"/>
  <c r="D39" i="3" s="1"/>
  <c r="E39" i="3" s="1"/>
  <c r="F39" i="3" s="1"/>
  <c r="D45" i="3"/>
  <c r="F45" i="3" s="1"/>
  <c r="D18" i="3"/>
  <c r="E18" i="3" s="1"/>
  <c r="F18" i="3" s="1"/>
  <c r="D21" i="3"/>
  <c r="E21" i="3" s="1"/>
  <c r="F21" i="3" s="1"/>
  <c r="D15" i="3"/>
  <c r="E15" i="3" s="1"/>
  <c r="F15" i="3" s="1"/>
  <c r="D20" i="3"/>
  <c r="E20" i="3" s="1"/>
  <c r="F20" i="3" s="1"/>
  <c r="D44" i="3"/>
  <c r="F44" i="3" s="1"/>
  <c r="D23" i="3"/>
  <c r="D22" i="3"/>
  <c r="E37" i="3"/>
  <c r="F37" i="3" s="1"/>
  <c r="E36" i="3"/>
  <c r="F36" i="3" s="1"/>
  <c r="E16" i="3"/>
  <c r="F16" i="3" s="1"/>
  <c r="E40" i="3"/>
  <c r="F40" i="3" s="1"/>
  <c r="B43" i="3"/>
  <c r="D42" i="3"/>
  <c r="E41" i="3"/>
  <c r="F41" i="3" s="1"/>
  <c r="E19" i="3"/>
  <c r="F19" i="3" s="1"/>
  <c r="D32" i="1"/>
  <c r="E15" i="1"/>
  <c r="F15" i="1" s="1"/>
  <c r="B26" i="1"/>
  <c r="C27" i="1"/>
  <c r="B27" i="1"/>
  <c r="C26" i="1"/>
  <c r="D43" i="3" l="1"/>
  <c r="D64" i="3"/>
  <c r="E64" i="3" s="1"/>
  <c r="F64" i="3" s="1"/>
  <c r="F71" i="3" s="1"/>
  <c r="F23" i="3"/>
  <c r="F22" i="3"/>
  <c r="F24" i="3" s="1"/>
  <c r="D26" i="1"/>
  <c r="B33" i="1" s="1"/>
  <c r="D33" i="1" s="1"/>
  <c r="B30" i="1"/>
  <c r="E42" i="3"/>
  <c r="F42" i="3" s="1"/>
  <c r="E43" i="3"/>
  <c r="F43" i="3" s="1"/>
  <c r="D27" i="1"/>
  <c r="D16" i="1"/>
  <c r="D19" i="1"/>
  <c r="D18" i="1"/>
  <c r="D13" i="1"/>
  <c r="D14" i="1"/>
  <c r="D17" i="1"/>
  <c r="E32" i="1"/>
  <c r="F32" i="1" s="1"/>
  <c r="F74" i="3" l="1"/>
  <c r="F73" i="3"/>
  <c r="B37" i="1"/>
  <c r="D37" i="1" s="1"/>
  <c r="B34" i="1"/>
  <c r="D34" i="1" s="1"/>
  <c r="E34" i="1" s="1"/>
  <c r="F34" i="1" s="1"/>
  <c r="B31" i="1"/>
  <c r="D31" i="1" s="1"/>
  <c r="E31" i="1" s="1"/>
  <c r="F31" i="1" s="1"/>
  <c r="B35" i="1"/>
  <c r="D35" i="1" s="1"/>
  <c r="E35" i="1" s="1"/>
  <c r="F35" i="1" s="1"/>
  <c r="B36" i="1"/>
  <c r="D36" i="1" s="1"/>
  <c r="F46" i="3"/>
  <c r="D30" i="1"/>
  <c r="E30" i="1" s="1"/>
  <c r="E17" i="1"/>
  <c r="F17" i="1" s="1"/>
  <c r="E14" i="1"/>
  <c r="F14" i="1" s="1"/>
  <c r="E19" i="1"/>
  <c r="F19" i="1" s="1"/>
  <c r="E13" i="1"/>
  <c r="F13" i="1" s="1"/>
  <c r="E18" i="1"/>
  <c r="F18" i="1" s="1"/>
  <c r="E16" i="1"/>
  <c r="F16" i="1" s="1"/>
  <c r="E33" i="1"/>
  <c r="F33" i="1" s="1"/>
  <c r="F49" i="3" l="1"/>
  <c r="F48" i="3"/>
  <c r="F20" i="1"/>
  <c r="F30" i="1"/>
  <c r="E37" i="1"/>
  <c r="F37" i="1" s="1"/>
  <c r="E36" i="1"/>
  <c r="F36" i="1" s="1"/>
  <c r="F38" i="1" l="1"/>
  <c r="F40" i="1" l="1"/>
  <c r="F41" i="1"/>
</calcChain>
</file>

<file path=xl/sharedStrings.xml><?xml version="1.0" encoding="utf-8"?>
<sst xmlns="http://schemas.openxmlformats.org/spreadsheetml/2006/main" count="277" uniqueCount="36">
  <si>
    <t>Ablesung per 31.12.2023</t>
  </si>
  <si>
    <t>Zählerstand alt</t>
  </si>
  <si>
    <t>Zählerstand neu</t>
  </si>
  <si>
    <t>Verbrauch</t>
  </si>
  <si>
    <t>RL HT</t>
  </si>
  <si>
    <t>RL NT</t>
  </si>
  <si>
    <t>Ansatz</t>
  </si>
  <si>
    <t>Nettobetrag</t>
  </si>
  <si>
    <t>Bruttobetrag</t>
  </si>
  <si>
    <t>N Hochtarif</t>
  </si>
  <si>
    <t>N Niedertarif</t>
  </si>
  <si>
    <t>E Hochtarif</t>
  </si>
  <si>
    <t>E Niedertarif</t>
  </si>
  <si>
    <t>Netzzuschlag</t>
  </si>
  <si>
    <t>Systemdienstleistungen</t>
  </si>
  <si>
    <t>E HT RL</t>
  </si>
  <si>
    <t>E NT RL</t>
  </si>
  <si>
    <t>Total</t>
  </si>
  <si>
    <t>Stromreserve</t>
  </si>
  <si>
    <t xml:space="preserve">Total </t>
  </si>
  <si>
    <t>(Aufgrund Verbrauchszahlen 2023 mit neuen Preisen 2024)</t>
  </si>
  <si>
    <t>MWST-Betrag
8.1%</t>
  </si>
  <si>
    <t>MWST-Betrag
7.7%</t>
  </si>
  <si>
    <r>
      <t xml:space="preserve">Bitte gelbe Felder ausfüllen </t>
    </r>
    <r>
      <rPr>
        <i/>
        <sz val="10"/>
        <color theme="1"/>
        <rFont val="Arial"/>
        <family val="2"/>
      </rPr>
      <t>(Zählerstände können der Abrechnung per 31.12.2023 entnommen werden)</t>
    </r>
  </si>
  <si>
    <t>NT</t>
  </si>
  <si>
    <t>HT</t>
  </si>
  <si>
    <t xml:space="preserve">Netznutzung Grundpreis </t>
  </si>
  <si>
    <t>Mutmassliche Stromrechnung 2025 - Kleinbezüger</t>
  </si>
  <si>
    <t>(Aufgrund Verbrauchszahlen 2023 mit neuen Preisen 2025)</t>
  </si>
  <si>
    <t>Ablesung per 31.12.2023 mit Preisen 2025</t>
  </si>
  <si>
    <t>Mutmassliche Stromrechnung 2025 - Kleinbezüger mit PV-Anlage</t>
  </si>
  <si>
    <t>Mutmassliche Stromrechnung 2025 - Gewerbe/Grossbezüger mit PV-Anlage</t>
  </si>
  <si>
    <t>Mutmassliche Stromrechnung 2025 - Gewerbe/Grossbezüger</t>
  </si>
  <si>
    <t>Ablesung per 31.12.2023 mit Preisen 2024</t>
  </si>
  <si>
    <t>Mehrbelastung/Entlastung (-)</t>
  </si>
  <si>
    <t>Faktor im Vergleich zu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</si>
</sst>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right"/>
    </xf>
    <xf numFmtId="164" fontId="7" fillId="0" borderId="0" xfId="1" applyNumberFormat="1" applyFont="1"/>
    <xf numFmtId="0" fontId="6" fillId="0" borderId="0" xfId="0" applyFont="1"/>
    <xf numFmtId="0" fontId="7" fillId="0" borderId="0" xfId="0" applyFont="1"/>
    <xf numFmtId="0" fontId="3" fillId="2" borderId="0" xfId="0" applyFont="1" applyFill="1"/>
    <xf numFmtId="0" fontId="8" fillId="0" borderId="0" xfId="0" applyFont="1"/>
    <xf numFmtId="44" fontId="8" fillId="0" borderId="0" xfId="0" applyNumberFormat="1" applyFont="1"/>
    <xf numFmtId="0" fontId="7" fillId="2" borderId="0" xfId="0" applyFont="1" applyFill="1"/>
    <xf numFmtId="0" fontId="4" fillId="2" borderId="0" xfId="0" applyFont="1" applyFill="1"/>
    <xf numFmtId="0" fontId="3" fillId="4" borderId="0" xfId="0" applyFont="1" applyFill="1"/>
    <xf numFmtId="44" fontId="3" fillId="4" borderId="0" xfId="2" applyFont="1" applyFill="1"/>
    <xf numFmtId="44" fontId="7" fillId="5" borderId="0" xfId="2" applyFont="1" applyFill="1"/>
    <xf numFmtId="0" fontId="3" fillId="6" borderId="0" xfId="0" applyFont="1" applyFill="1"/>
    <xf numFmtId="44" fontId="3" fillId="6" borderId="0" xfId="2" applyFont="1" applyFill="1"/>
    <xf numFmtId="44" fontId="7" fillId="8" borderId="0" xfId="2" applyFont="1" applyFill="1"/>
    <xf numFmtId="0" fontId="7" fillId="5" borderId="0" xfId="0" applyFont="1" applyFill="1"/>
    <xf numFmtId="164" fontId="7" fillId="5" borderId="0" xfId="0" applyNumberFormat="1" applyFont="1" applyFill="1"/>
    <xf numFmtId="165" fontId="7" fillId="5" borderId="0" xfId="0" applyNumberFormat="1" applyFont="1" applyFill="1"/>
    <xf numFmtId="43" fontId="7" fillId="5" borderId="0" xfId="0" applyNumberFormat="1" applyFont="1" applyFill="1"/>
    <xf numFmtId="2" fontId="7" fillId="5" borderId="0" xfId="0" applyNumberFormat="1" applyFont="1" applyFill="1"/>
    <xf numFmtId="44" fontId="7" fillId="0" borderId="0" xfId="0" applyNumberFormat="1" applyFont="1"/>
    <xf numFmtId="0" fontId="7" fillId="6" borderId="0" xfId="0" applyFont="1" applyFill="1"/>
    <xf numFmtId="0" fontId="7" fillId="3" borderId="0" xfId="0" applyFont="1" applyFill="1"/>
    <xf numFmtId="0" fontId="7" fillId="4" borderId="0" xfId="0" applyFont="1" applyFill="1"/>
    <xf numFmtId="0" fontId="7" fillId="8" borderId="0" xfId="0" applyFont="1" applyFill="1"/>
    <xf numFmtId="164" fontId="7" fillId="8" borderId="0" xfId="0" applyNumberFormat="1" applyFont="1" applyFill="1"/>
    <xf numFmtId="165" fontId="7" fillId="8" borderId="0" xfId="0" applyNumberFormat="1" applyFont="1" applyFill="1"/>
    <xf numFmtId="43" fontId="7" fillId="8" borderId="0" xfId="0" applyNumberFormat="1" applyFont="1" applyFill="1"/>
    <xf numFmtId="2" fontId="7" fillId="8" borderId="0" xfId="0" applyNumberFormat="1" applyFont="1" applyFill="1"/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horizontal="right" vertical="top" wrapText="1"/>
    </xf>
    <xf numFmtId="0" fontId="4" fillId="6" borderId="0" xfId="0" applyFont="1" applyFill="1" applyAlignment="1">
      <alignment horizontal="right" vertical="top"/>
    </xf>
    <xf numFmtId="0" fontId="4" fillId="6" borderId="0" xfId="0" applyFont="1" applyFill="1" applyAlignment="1">
      <alignment horizontal="right" vertical="top" wrapText="1"/>
    </xf>
    <xf numFmtId="0" fontId="2" fillId="0" borderId="0" xfId="0" applyFont="1" applyProtection="1"/>
    <xf numFmtId="0" fontId="8" fillId="0" borderId="0" xfId="0" applyFont="1" applyProtection="1"/>
    <xf numFmtId="0" fontId="4" fillId="0" borderId="0" xfId="0" applyFont="1" applyProtection="1"/>
    <xf numFmtId="0" fontId="3" fillId="2" borderId="0" xfId="0" applyFont="1" applyFill="1" applyProtection="1"/>
    <xf numFmtId="0" fontId="7" fillId="2" borderId="0" xfId="0" applyFont="1" applyFill="1" applyProtection="1"/>
    <xf numFmtId="0" fontId="4" fillId="2" borderId="0" xfId="0" applyFont="1" applyFill="1" applyProtection="1"/>
    <xf numFmtId="0" fontId="7" fillId="0" borderId="0" xfId="0" applyFont="1" applyProtection="1"/>
    <xf numFmtId="44" fontId="7" fillId="0" borderId="0" xfId="0" applyNumberFormat="1" applyFont="1" applyProtection="1"/>
    <xf numFmtId="0" fontId="3" fillId="6" borderId="0" xfId="0" applyFont="1" applyFill="1" applyProtection="1"/>
    <xf numFmtId="0" fontId="5" fillId="0" borderId="0" xfId="0" applyFont="1" applyProtection="1"/>
    <xf numFmtId="0" fontId="6" fillId="0" borderId="1" xfId="0" applyFont="1" applyBorder="1" applyAlignment="1" applyProtection="1">
      <alignment horizontal="right"/>
    </xf>
    <xf numFmtId="164" fontId="7" fillId="0" borderId="0" xfId="1" applyNumberFormat="1" applyFont="1" applyProtection="1"/>
    <xf numFmtId="0" fontId="6" fillId="0" borderId="0" xfId="0" applyFont="1" applyProtection="1"/>
    <xf numFmtId="0" fontId="3" fillId="0" borderId="0" xfId="0" applyFont="1" applyProtection="1"/>
    <xf numFmtId="0" fontId="7" fillId="6" borderId="0" xfId="0" applyFont="1" applyFill="1" applyProtection="1"/>
    <xf numFmtId="0" fontId="4" fillId="6" borderId="0" xfId="0" applyFont="1" applyFill="1" applyAlignment="1" applyProtection="1">
      <alignment horizontal="right" vertical="top"/>
    </xf>
    <xf numFmtId="0" fontId="4" fillId="6" borderId="0" xfId="0" applyFont="1" applyFill="1" applyAlignment="1" applyProtection="1">
      <alignment horizontal="right" vertical="top" wrapText="1"/>
    </xf>
    <xf numFmtId="0" fontId="7" fillId="5" borderId="0" xfId="0" applyFont="1" applyFill="1" applyProtection="1"/>
    <xf numFmtId="164" fontId="7" fillId="5" borderId="0" xfId="0" applyNumberFormat="1" applyFont="1" applyFill="1" applyProtection="1"/>
    <xf numFmtId="165" fontId="7" fillId="5" borderId="0" xfId="0" applyNumberFormat="1" applyFont="1" applyFill="1" applyProtection="1"/>
    <xf numFmtId="43" fontId="7" fillId="5" borderId="0" xfId="0" applyNumberFormat="1" applyFont="1" applyFill="1" applyProtection="1"/>
    <xf numFmtId="2" fontId="7" fillId="5" borderId="0" xfId="0" applyNumberFormat="1" applyFont="1" applyFill="1" applyProtection="1"/>
    <xf numFmtId="44" fontId="7" fillId="5" borderId="0" xfId="2" applyFont="1" applyFill="1" applyProtection="1"/>
    <xf numFmtId="44" fontId="3" fillId="6" borderId="0" xfId="2" applyFont="1" applyFill="1" applyProtection="1"/>
    <xf numFmtId="0" fontId="7" fillId="3" borderId="0" xfId="0" applyFont="1" applyFill="1" applyProtection="1"/>
    <xf numFmtId="0" fontId="3" fillId="4" borderId="0" xfId="0" applyFont="1" applyFill="1" applyProtection="1"/>
    <xf numFmtId="0" fontId="7" fillId="4" borderId="0" xfId="0" applyFont="1" applyFill="1" applyProtection="1"/>
    <xf numFmtId="0" fontId="4" fillId="4" borderId="0" xfId="0" applyFont="1" applyFill="1" applyAlignment="1" applyProtection="1">
      <alignment horizontal="right" vertical="top"/>
    </xf>
    <xf numFmtId="0" fontId="4" fillId="4" borderId="0" xfId="0" applyFont="1" applyFill="1" applyAlignment="1" applyProtection="1">
      <alignment horizontal="right" vertical="top" wrapText="1"/>
    </xf>
    <xf numFmtId="0" fontId="7" fillId="8" borderId="0" xfId="0" applyFont="1" applyFill="1" applyProtection="1"/>
    <xf numFmtId="164" fontId="7" fillId="8" borderId="0" xfId="0" applyNumberFormat="1" applyFont="1" applyFill="1" applyProtection="1"/>
    <xf numFmtId="165" fontId="7" fillId="8" borderId="0" xfId="0" applyNumberFormat="1" applyFont="1" applyFill="1" applyProtection="1"/>
    <xf numFmtId="43" fontId="7" fillId="8" borderId="0" xfId="0" applyNumberFormat="1" applyFont="1" applyFill="1" applyProtection="1"/>
    <xf numFmtId="2" fontId="7" fillId="8" borderId="0" xfId="0" applyNumberFormat="1" applyFont="1" applyFill="1" applyProtection="1"/>
    <xf numFmtId="44" fontId="7" fillId="8" borderId="0" xfId="2" applyFont="1" applyFill="1" applyProtection="1"/>
    <xf numFmtId="44" fontId="3" fillId="4" borderId="0" xfId="2" applyFont="1" applyFill="1" applyProtection="1"/>
    <xf numFmtId="0" fontId="7" fillId="7" borderId="0" xfId="0" applyFont="1" applyFill="1" applyProtection="1"/>
    <xf numFmtId="44" fontId="8" fillId="0" borderId="0" xfId="0" applyNumberFormat="1" applyFont="1" applyProtection="1"/>
    <xf numFmtId="164" fontId="7" fillId="2" borderId="0" xfId="1" applyNumberFormat="1" applyFont="1" applyFill="1" applyProtection="1">
      <protection locked="0"/>
    </xf>
    <xf numFmtId="0" fontId="6" fillId="0" borderId="0" xfId="0" applyFont="1" applyBorder="1" applyAlignment="1" applyProtection="1">
      <alignment horizontal="right"/>
    </xf>
    <xf numFmtId="164" fontId="7" fillId="0" borderId="0" xfId="1" applyNumberFormat="1" applyFont="1" applyBorder="1" applyProtection="1"/>
    <xf numFmtId="44" fontId="7" fillId="7" borderId="0" xfId="0" applyNumberFormat="1" applyFont="1" applyFill="1" applyProtection="1"/>
    <xf numFmtId="2" fontId="7" fillId="7" borderId="0" xfId="0" applyNumberFormat="1" applyFont="1" applyFill="1" applyProtection="1"/>
    <xf numFmtId="0" fontId="7" fillId="0" borderId="0" xfId="0" applyFont="1" applyBorder="1" applyProtection="1"/>
    <xf numFmtId="164" fontId="3" fillId="0" borderId="0" xfId="1" applyNumberFormat="1" applyFont="1" applyBorder="1" applyProtection="1"/>
    <xf numFmtId="0" fontId="6" fillId="0" borderId="0" xfId="0" applyFont="1" applyBorder="1" applyAlignment="1">
      <alignment horizontal="right"/>
    </xf>
    <xf numFmtId="164" fontId="7" fillId="0" borderId="0" xfId="1" applyNumberFormat="1" applyFont="1" applyBorder="1"/>
    <xf numFmtId="0" fontId="7" fillId="0" borderId="0" xfId="0" applyFont="1" applyBorder="1"/>
    <xf numFmtId="164" fontId="3" fillId="0" borderId="0" xfId="1" applyNumberFormat="1" applyFont="1" applyBorder="1"/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2"/>
  <sheetViews>
    <sheetView tabSelected="1" workbookViewId="0">
      <selection activeCell="B9" activeCellId="1" sqref="A1:XFD1048576 B9:C10"/>
    </sheetView>
  </sheetViews>
  <sheetFormatPr baseColWidth="10" defaultRowHeight="14.25" x14ac:dyDescent="0.2"/>
  <cols>
    <col min="1" max="1" width="29.5703125" style="39" customWidth="1"/>
    <col min="2" max="2" width="13.28515625" style="39" bestFit="1" customWidth="1"/>
    <col min="3" max="3" width="14.85546875" style="39" bestFit="1" customWidth="1"/>
    <col min="4" max="4" width="11.5703125" style="39" bestFit="1" customWidth="1"/>
    <col min="5" max="5" width="14.7109375" style="39" customWidth="1"/>
    <col min="6" max="6" width="14.5703125" style="39" bestFit="1" customWidth="1"/>
    <col min="7" max="7" width="12.7109375" style="39" bestFit="1" customWidth="1"/>
    <col min="8" max="256" width="11.42578125" style="39"/>
    <col min="257" max="257" width="22.85546875" style="39" customWidth="1"/>
    <col min="258" max="258" width="13.140625" style="39" bestFit="1" customWidth="1"/>
    <col min="259" max="261" width="11.42578125" style="39"/>
    <col min="262" max="262" width="13.42578125" style="39" bestFit="1" customWidth="1"/>
    <col min="263" max="512" width="11.42578125" style="39"/>
    <col min="513" max="513" width="22.85546875" style="39" customWidth="1"/>
    <col min="514" max="514" width="13.140625" style="39" bestFit="1" customWidth="1"/>
    <col min="515" max="517" width="11.42578125" style="39"/>
    <col min="518" max="518" width="13.42578125" style="39" bestFit="1" customWidth="1"/>
    <col min="519" max="768" width="11.42578125" style="39"/>
    <col min="769" max="769" width="22.85546875" style="39" customWidth="1"/>
    <col min="770" max="770" width="13.140625" style="39" bestFit="1" customWidth="1"/>
    <col min="771" max="773" width="11.42578125" style="39"/>
    <col min="774" max="774" width="13.42578125" style="39" bestFit="1" customWidth="1"/>
    <col min="775" max="1024" width="11.42578125" style="39"/>
    <col min="1025" max="1025" width="22.85546875" style="39" customWidth="1"/>
    <col min="1026" max="1026" width="13.140625" style="39" bestFit="1" customWidth="1"/>
    <col min="1027" max="1029" width="11.42578125" style="39"/>
    <col min="1030" max="1030" width="13.42578125" style="39" bestFit="1" customWidth="1"/>
    <col min="1031" max="1280" width="11.42578125" style="39"/>
    <col min="1281" max="1281" width="22.85546875" style="39" customWidth="1"/>
    <col min="1282" max="1282" width="13.140625" style="39" bestFit="1" customWidth="1"/>
    <col min="1283" max="1285" width="11.42578125" style="39"/>
    <col min="1286" max="1286" width="13.42578125" style="39" bestFit="1" customWidth="1"/>
    <col min="1287" max="1536" width="11.42578125" style="39"/>
    <col min="1537" max="1537" width="22.85546875" style="39" customWidth="1"/>
    <col min="1538" max="1538" width="13.140625" style="39" bestFit="1" customWidth="1"/>
    <col min="1539" max="1541" width="11.42578125" style="39"/>
    <col min="1542" max="1542" width="13.42578125" style="39" bestFit="1" customWidth="1"/>
    <col min="1543" max="1792" width="11.42578125" style="39"/>
    <col min="1793" max="1793" width="22.85546875" style="39" customWidth="1"/>
    <col min="1794" max="1794" width="13.140625" style="39" bestFit="1" customWidth="1"/>
    <col min="1795" max="1797" width="11.42578125" style="39"/>
    <col min="1798" max="1798" width="13.42578125" style="39" bestFit="1" customWidth="1"/>
    <col min="1799" max="2048" width="11.42578125" style="39"/>
    <col min="2049" max="2049" width="22.85546875" style="39" customWidth="1"/>
    <col min="2050" max="2050" width="13.140625" style="39" bestFit="1" customWidth="1"/>
    <col min="2051" max="2053" width="11.42578125" style="39"/>
    <col min="2054" max="2054" width="13.42578125" style="39" bestFit="1" customWidth="1"/>
    <col min="2055" max="2304" width="11.42578125" style="39"/>
    <col min="2305" max="2305" width="22.85546875" style="39" customWidth="1"/>
    <col min="2306" max="2306" width="13.140625" style="39" bestFit="1" customWidth="1"/>
    <col min="2307" max="2309" width="11.42578125" style="39"/>
    <col min="2310" max="2310" width="13.42578125" style="39" bestFit="1" customWidth="1"/>
    <col min="2311" max="2560" width="11.42578125" style="39"/>
    <col min="2561" max="2561" width="22.85546875" style="39" customWidth="1"/>
    <col min="2562" max="2562" width="13.140625" style="39" bestFit="1" customWidth="1"/>
    <col min="2563" max="2565" width="11.42578125" style="39"/>
    <col min="2566" max="2566" width="13.42578125" style="39" bestFit="1" customWidth="1"/>
    <col min="2567" max="2816" width="11.42578125" style="39"/>
    <col min="2817" max="2817" width="22.85546875" style="39" customWidth="1"/>
    <col min="2818" max="2818" width="13.140625" style="39" bestFit="1" customWidth="1"/>
    <col min="2819" max="2821" width="11.42578125" style="39"/>
    <col min="2822" max="2822" width="13.42578125" style="39" bestFit="1" customWidth="1"/>
    <col min="2823" max="3072" width="11.42578125" style="39"/>
    <col min="3073" max="3073" width="22.85546875" style="39" customWidth="1"/>
    <col min="3074" max="3074" width="13.140625" style="39" bestFit="1" customWidth="1"/>
    <col min="3075" max="3077" width="11.42578125" style="39"/>
    <col min="3078" max="3078" width="13.42578125" style="39" bestFit="1" customWidth="1"/>
    <col min="3079" max="3328" width="11.42578125" style="39"/>
    <col min="3329" max="3329" width="22.85546875" style="39" customWidth="1"/>
    <col min="3330" max="3330" width="13.140625" style="39" bestFit="1" customWidth="1"/>
    <col min="3331" max="3333" width="11.42578125" style="39"/>
    <col min="3334" max="3334" width="13.42578125" style="39" bestFit="1" customWidth="1"/>
    <col min="3335" max="3584" width="11.42578125" style="39"/>
    <col min="3585" max="3585" width="22.85546875" style="39" customWidth="1"/>
    <col min="3586" max="3586" width="13.140625" style="39" bestFit="1" customWidth="1"/>
    <col min="3587" max="3589" width="11.42578125" style="39"/>
    <col min="3590" max="3590" width="13.42578125" style="39" bestFit="1" customWidth="1"/>
    <col min="3591" max="3840" width="11.42578125" style="39"/>
    <col min="3841" max="3841" width="22.85546875" style="39" customWidth="1"/>
    <col min="3842" max="3842" width="13.140625" style="39" bestFit="1" customWidth="1"/>
    <col min="3843" max="3845" width="11.42578125" style="39"/>
    <col min="3846" max="3846" width="13.42578125" style="39" bestFit="1" customWidth="1"/>
    <col min="3847" max="4096" width="11.42578125" style="39"/>
    <col min="4097" max="4097" width="22.85546875" style="39" customWidth="1"/>
    <col min="4098" max="4098" width="13.140625" style="39" bestFit="1" customWidth="1"/>
    <col min="4099" max="4101" width="11.42578125" style="39"/>
    <col min="4102" max="4102" width="13.42578125" style="39" bestFit="1" customWidth="1"/>
    <col min="4103" max="4352" width="11.42578125" style="39"/>
    <col min="4353" max="4353" width="22.85546875" style="39" customWidth="1"/>
    <col min="4354" max="4354" width="13.140625" style="39" bestFit="1" customWidth="1"/>
    <col min="4355" max="4357" width="11.42578125" style="39"/>
    <col min="4358" max="4358" width="13.42578125" style="39" bestFit="1" customWidth="1"/>
    <col min="4359" max="4608" width="11.42578125" style="39"/>
    <col min="4609" max="4609" width="22.85546875" style="39" customWidth="1"/>
    <col min="4610" max="4610" width="13.140625" style="39" bestFit="1" customWidth="1"/>
    <col min="4611" max="4613" width="11.42578125" style="39"/>
    <col min="4614" max="4614" width="13.42578125" style="39" bestFit="1" customWidth="1"/>
    <col min="4615" max="4864" width="11.42578125" style="39"/>
    <col min="4865" max="4865" width="22.85546875" style="39" customWidth="1"/>
    <col min="4866" max="4866" width="13.140625" style="39" bestFit="1" customWidth="1"/>
    <col min="4867" max="4869" width="11.42578125" style="39"/>
    <col min="4870" max="4870" width="13.42578125" style="39" bestFit="1" customWidth="1"/>
    <col min="4871" max="5120" width="11.42578125" style="39"/>
    <col min="5121" max="5121" width="22.85546875" style="39" customWidth="1"/>
    <col min="5122" max="5122" width="13.140625" style="39" bestFit="1" customWidth="1"/>
    <col min="5123" max="5125" width="11.42578125" style="39"/>
    <col min="5126" max="5126" width="13.42578125" style="39" bestFit="1" customWidth="1"/>
    <col min="5127" max="5376" width="11.42578125" style="39"/>
    <col min="5377" max="5377" width="22.85546875" style="39" customWidth="1"/>
    <col min="5378" max="5378" width="13.140625" style="39" bestFit="1" customWidth="1"/>
    <col min="5379" max="5381" width="11.42578125" style="39"/>
    <col min="5382" max="5382" width="13.42578125" style="39" bestFit="1" customWidth="1"/>
    <col min="5383" max="5632" width="11.42578125" style="39"/>
    <col min="5633" max="5633" width="22.85546875" style="39" customWidth="1"/>
    <col min="5634" max="5634" width="13.140625" style="39" bestFit="1" customWidth="1"/>
    <col min="5635" max="5637" width="11.42578125" style="39"/>
    <col min="5638" max="5638" width="13.42578125" style="39" bestFit="1" customWidth="1"/>
    <col min="5639" max="5888" width="11.42578125" style="39"/>
    <col min="5889" max="5889" width="22.85546875" style="39" customWidth="1"/>
    <col min="5890" max="5890" width="13.140625" style="39" bestFit="1" customWidth="1"/>
    <col min="5891" max="5893" width="11.42578125" style="39"/>
    <col min="5894" max="5894" width="13.42578125" style="39" bestFit="1" customWidth="1"/>
    <col min="5895" max="6144" width="11.42578125" style="39"/>
    <col min="6145" max="6145" width="22.85546875" style="39" customWidth="1"/>
    <col min="6146" max="6146" width="13.140625" style="39" bestFit="1" customWidth="1"/>
    <col min="6147" max="6149" width="11.42578125" style="39"/>
    <col min="6150" max="6150" width="13.42578125" style="39" bestFit="1" customWidth="1"/>
    <col min="6151" max="6400" width="11.42578125" style="39"/>
    <col min="6401" max="6401" width="22.85546875" style="39" customWidth="1"/>
    <col min="6402" max="6402" width="13.140625" style="39" bestFit="1" customWidth="1"/>
    <col min="6403" max="6405" width="11.42578125" style="39"/>
    <col min="6406" max="6406" width="13.42578125" style="39" bestFit="1" customWidth="1"/>
    <col min="6407" max="6656" width="11.42578125" style="39"/>
    <col min="6657" max="6657" width="22.85546875" style="39" customWidth="1"/>
    <col min="6658" max="6658" width="13.140625" style="39" bestFit="1" customWidth="1"/>
    <col min="6659" max="6661" width="11.42578125" style="39"/>
    <col min="6662" max="6662" width="13.42578125" style="39" bestFit="1" customWidth="1"/>
    <col min="6663" max="6912" width="11.42578125" style="39"/>
    <col min="6913" max="6913" width="22.85546875" style="39" customWidth="1"/>
    <col min="6914" max="6914" width="13.140625" style="39" bestFit="1" customWidth="1"/>
    <col min="6915" max="6917" width="11.42578125" style="39"/>
    <col min="6918" max="6918" width="13.42578125" style="39" bestFit="1" customWidth="1"/>
    <col min="6919" max="7168" width="11.42578125" style="39"/>
    <col min="7169" max="7169" width="22.85546875" style="39" customWidth="1"/>
    <col min="7170" max="7170" width="13.140625" style="39" bestFit="1" customWidth="1"/>
    <col min="7171" max="7173" width="11.42578125" style="39"/>
    <col min="7174" max="7174" width="13.42578125" style="39" bestFit="1" customWidth="1"/>
    <col min="7175" max="7424" width="11.42578125" style="39"/>
    <col min="7425" max="7425" width="22.85546875" style="39" customWidth="1"/>
    <col min="7426" max="7426" width="13.140625" style="39" bestFit="1" customWidth="1"/>
    <col min="7427" max="7429" width="11.42578125" style="39"/>
    <col min="7430" max="7430" width="13.42578125" style="39" bestFit="1" customWidth="1"/>
    <col min="7431" max="7680" width="11.42578125" style="39"/>
    <col min="7681" max="7681" width="22.85546875" style="39" customWidth="1"/>
    <col min="7682" max="7682" width="13.140625" style="39" bestFit="1" customWidth="1"/>
    <col min="7683" max="7685" width="11.42578125" style="39"/>
    <col min="7686" max="7686" width="13.42578125" style="39" bestFit="1" customWidth="1"/>
    <col min="7687" max="7936" width="11.42578125" style="39"/>
    <col min="7937" max="7937" width="22.85546875" style="39" customWidth="1"/>
    <col min="7938" max="7938" width="13.140625" style="39" bestFit="1" customWidth="1"/>
    <col min="7939" max="7941" width="11.42578125" style="39"/>
    <col min="7942" max="7942" width="13.42578125" style="39" bestFit="1" customWidth="1"/>
    <col min="7943" max="8192" width="11.42578125" style="39"/>
    <col min="8193" max="8193" width="22.85546875" style="39" customWidth="1"/>
    <col min="8194" max="8194" width="13.140625" style="39" bestFit="1" customWidth="1"/>
    <col min="8195" max="8197" width="11.42578125" style="39"/>
    <col min="8198" max="8198" width="13.42578125" style="39" bestFit="1" customWidth="1"/>
    <col min="8199" max="8448" width="11.42578125" style="39"/>
    <col min="8449" max="8449" width="22.85546875" style="39" customWidth="1"/>
    <col min="8450" max="8450" width="13.140625" style="39" bestFit="1" customWidth="1"/>
    <col min="8451" max="8453" width="11.42578125" style="39"/>
    <col min="8454" max="8454" width="13.42578125" style="39" bestFit="1" customWidth="1"/>
    <col min="8455" max="8704" width="11.42578125" style="39"/>
    <col min="8705" max="8705" width="22.85546875" style="39" customWidth="1"/>
    <col min="8706" max="8706" width="13.140625" style="39" bestFit="1" customWidth="1"/>
    <col min="8707" max="8709" width="11.42578125" style="39"/>
    <col min="8710" max="8710" width="13.42578125" style="39" bestFit="1" customWidth="1"/>
    <col min="8711" max="8960" width="11.42578125" style="39"/>
    <col min="8961" max="8961" width="22.85546875" style="39" customWidth="1"/>
    <col min="8962" max="8962" width="13.140625" style="39" bestFit="1" customWidth="1"/>
    <col min="8963" max="8965" width="11.42578125" style="39"/>
    <col min="8966" max="8966" width="13.42578125" style="39" bestFit="1" customWidth="1"/>
    <col min="8967" max="9216" width="11.42578125" style="39"/>
    <col min="9217" max="9217" width="22.85546875" style="39" customWidth="1"/>
    <col min="9218" max="9218" width="13.140625" style="39" bestFit="1" customWidth="1"/>
    <col min="9219" max="9221" width="11.42578125" style="39"/>
    <col min="9222" max="9222" width="13.42578125" style="39" bestFit="1" customWidth="1"/>
    <col min="9223" max="9472" width="11.42578125" style="39"/>
    <col min="9473" max="9473" width="22.85546875" style="39" customWidth="1"/>
    <col min="9474" max="9474" width="13.140625" style="39" bestFit="1" customWidth="1"/>
    <col min="9475" max="9477" width="11.42578125" style="39"/>
    <col min="9478" max="9478" width="13.42578125" style="39" bestFit="1" customWidth="1"/>
    <col min="9479" max="9728" width="11.42578125" style="39"/>
    <col min="9729" max="9729" width="22.85546875" style="39" customWidth="1"/>
    <col min="9730" max="9730" width="13.140625" style="39" bestFit="1" customWidth="1"/>
    <col min="9731" max="9733" width="11.42578125" style="39"/>
    <col min="9734" max="9734" width="13.42578125" style="39" bestFit="1" customWidth="1"/>
    <col min="9735" max="9984" width="11.42578125" style="39"/>
    <col min="9985" max="9985" width="22.85546875" style="39" customWidth="1"/>
    <col min="9986" max="9986" width="13.140625" style="39" bestFit="1" customWidth="1"/>
    <col min="9987" max="9989" width="11.42578125" style="39"/>
    <col min="9990" max="9990" width="13.42578125" style="39" bestFit="1" customWidth="1"/>
    <col min="9991" max="10240" width="11.42578125" style="39"/>
    <col min="10241" max="10241" width="22.85546875" style="39" customWidth="1"/>
    <col min="10242" max="10242" width="13.140625" style="39" bestFit="1" customWidth="1"/>
    <col min="10243" max="10245" width="11.42578125" style="39"/>
    <col min="10246" max="10246" width="13.42578125" style="39" bestFit="1" customWidth="1"/>
    <col min="10247" max="10496" width="11.42578125" style="39"/>
    <col min="10497" max="10497" width="22.85546875" style="39" customWidth="1"/>
    <col min="10498" max="10498" width="13.140625" style="39" bestFit="1" customWidth="1"/>
    <col min="10499" max="10501" width="11.42578125" style="39"/>
    <col min="10502" max="10502" width="13.42578125" style="39" bestFit="1" customWidth="1"/>
    <col min="10503" max="10752" width="11.42578125" style="39"/>
    <col min="10753" max="10753" width="22.85546875" style="39" customWidth="1"/>
    <col min="10754" max="10754" width="13.140625" style="39" bestFit="1" customWidth="1"/>
    <col min="10755" max="10757" width="11.42578125" style="39"/>
    <col min="10758" max="10758" width="13.42578125" style="39" bestFit="1" customWidth="1"/>
    <col min="10759" max="11008" width="11.42578125" style="39"/>
    <col min="11009" max="11009" width="22.85546875" style="39" customWidth="1"/>
    <col min="11010" max="11010" width="13.140625" style="39" bestFit="1" customWidth="1"/>
    <col min="11011" max="11013" width="11.42578125" style="39"/>
    <col min="11014" max="11014" width="13.42578125" style="39" bestFit="1" customWidth="1"/>
    <col min="11015" max="11264" width="11.42578125" style="39"/>
    <col min="11265" max="11265" width="22.85546875" style="39" customWidth="1"/>
    <col min="11266" max="11266" width="13.140625" style="39" bestFit="1" customWidth="1"/>
    <col min="11267" max="11269" width="11.42578125" style="39"/>
    <col min="11270" max="11270" width="13.42578125" style="39" bestFit="1" customWidth="1"/>
    <col min="11271" max="11520" width="11.42578125" style="39"/>
    <col min="11521" max="11521" width="22.85546875" style="39" customWidth="1"/>
    <col min="11522" max="11522" width="13.140625" style="39" bestFit="1" customWidth="1"/>
    <col min="11523" max="11525" width="11.42578125" style="39"/>
    <col min="11526" max="11526" width="13.42578125" style="39" bestFit="1" customWidth="1"/>
    <col min="11527" max="11776" width="11.42578125" style="39"/>
    <col min="11777" max="11777" width="22.85546875" style="39" customWidth="1"/>
    <col min="11778" max="11778" width="13.140625" style="39" bestFit="1" customWidth="1"/>
    <col min="11779" max="11781" width="11.42578125" style="39"/>
    <col min="11782" max="11782" width="13.42578125" style="39" bestFit="1" customWidth="1"/>
    <col min="11783" max="12032" width="11.42578125" style="39"/>
    <col min="12033" max="12033" width="22.85546875" style="39" customWidth="1"/>
    <col min="12034" max="12034" width="13.140625" style="39" bestFit="1" customWidth="1"/>
    <col min="12035" max="12037" width="11.42578125" style="39"/>
    <col min="12038" max="12038" width="13.42578125" style="39" bestFit="1" customWidth="1"/>
    <col min="12039" max="12288" width="11.42578125" style="39"/>
    <col min="12289" max="12289" width="22.85546875" style="39" customWidth="1"/>
    <col min="12290" max="12290" width="13.140625" style="39" bestFit="1" customWidth="1"/>
    <col min="12291" max="12293" width="11.42578125" style="39"/>
    <col min="12294" max="12294" width="13.42578125" style="39" bestFit="1" customWidth="1"/>
    <col min="12295" max="12544" width="11.42578125" style="39"/>
    <col min="12545" max="12545" width="22.85546875" style="39" customWidth="1"/>
    <col min="12546" max="12546" width="13.140625" style="39" bestFit="1" customWidth="1"/>
    <col min="12547" max="12549" width="11.42578125" style="39"/>
    <col min="12550" max="12550" width="13.42578125" style="39" bestFit="1" customWidth="1"/>
    <col min="12551" max="12800" width="11.42578125" style="39"/>
    <col min="12801" max="12801" width="22.85546875" style="39" customWidth="1"/>
    <col min="12802" max="12802" width="13.140625" style="39" bestFit="1" customWidth="1"/>
    <col min="12803" max="12805" width="11.42578125" style="39"/>
    <col min="12806" max="12806" width="13.42578125" style="39" bestFit="1" customWidth="1"/>
    <col min="12807" max="13056" width="11.42578125" style="39"/>
    <col min="13057" max="13057" width="22.85546875" style="39" customWidth="1"/>
    <col min="13058" max="13058" width="13.140625" style="39" bestFit="1" customWidth="1"/>
    <col min="13059" max="13061" width="11.42578125" style="39"/>
    <col min="13062" max="13062" width="13.42578125" style="39" bestFit="1" customWidth="1"/>
    <col min="13063" max="13312" width="11.42578125" style="39"/>
    <col min="13313" max="13313" width="22.85546875" style="39" customWidth="1"/>
    <col min="13314" max="13314" width="13.140625" style="39" bestFit="1" customWidth="1"/>
    <col min="13315" max="13317" width="11.42578125" style="39"/>
    <col min="13318" max="13318" width="13.42578125" style="39" bestFit="1" customWidth="1"/>
    <col min="13319" max="13568" width="11.42578125" style="39"/>
    <col min="13569" max="13569" width="22.85546875" style="39" customWidth="1"/>
    <col min="13570" max="13570" width="13.140625" style="39" bestFit="1" customWidth="1"/>
    <col min="13571" max="13573" width="11.42578125" style="39"/>
    <col min="13574" max="13574" width="13.42578125" style="39" bestFit="1" customWidth="1"/>
    <col min="13575" max="13824" width="11.42578125" style="39"/>
    <col min="13825" max="13825" width="22.85546875" style="39" customWidth="1"/>
    <col min="13826" max="13826" width="13.140625" style="39" bestFit="1" customWidth="1"/>
    <col min="13827" max="13829" width="11.42578125" style="39"/>
    <col min="13830" max="13830" width="13.42578125" style="39" bestFit="1" customWidth="1"/>
    <col min="13831" max="14080" width="11.42578125" style="39"/>
    <col min="14081" max="14081" width="22.85546875" style="39" customWidth="1"/>
    <col min="14082" max="14082" width="13.140625" style="39" bestFit="1" customWidth="1"/>
    <col min="14083" max="14085" width="11.42578125" style="39"/>
    <col min="14086" max="14086" width="13.42578125" style="39" bestFit="1" customWidth="1"/>
    <col min="14087" max="14336" width="11.42578125" style="39"/>
    <col min="14337" max="14337" width="22.85546875" style="39" customWidth="1"/>
    <col min="14338" max="14338" width="13.140625" style="39" bestFit="1" customWidth="1"/>
    <col min="14339" max="14341" width="11.42578125" style="39"/>
    <col min="14342" max="14342" width="13.42578125" style="39" bestFit="1" customWidth="1"/>
    <col min="14343" max="14592" width="11.42578125" style="39"/>
    <col min="14593" max="14593" width="22.85546875" style="39" customWidth="1"/>
    <col min="14594" max="14594" width="13.140625" style="39" bestFit="1" customWidth="1"/>
    <col min="14595" max="14597" width="11.42578125" style="39"/>
    <col min="14598" max="14598" width="13.42578125" style="39" bestFit="1" customWidth="1"/>
    <col min="14599" max="14848" width="11.42578125" style="39"/>
    <col min="14849" max="14849" width="22.85546875" style="39" customWidth="1"/>
    <col min="14850" max="14850" width="13.140625" style="39" bestFit="1" customWidth="1"/>
    <col min="14851" max="14853" width="11.42578125" style="39"/>
    <col min="14854" max="14854" width="13.42578125" style="39" bestFit="1" customWidth="1"/>
    <col min="14855" max="15104" width="11.42578125" style="39"/>
    <col min="15105" max="15105" width="22.85546875" style="39" customWidth="1"/>
    <col min="15106" max="15106" width="13.140625" style="39" bestFit="1" customWidth="1"/>
    <col min="15107" max="15109" width="11.42578125" style="39"/>
    <col min="15110" max="15110" width="13.42578125" style="39" bestFit="1" customWidth="1"/>
    <col min="15111" max="15360" width="11.42578125" style="39"/>
    <col min="15361" max="15361" width="22.85546875" style="39" customWidth="1"/>
    <col min="15362" max="15362" width="13.140625" style="39" bestFit="1" customWidth="1"/>
    <col min="15363" max="15365" width="11.42578125" style="39"/>
    <col min="15366" max="15366" width="13.42578125" style="39" bestFit="1" customWidth="1"/>
    <col min="15367" max="15616" width="11.42578125" style="39"/>
    <col min="15617" max="15617" width="22.85546875" style="39" customWidth="1"/>
    <col min="15618" max="15618" width="13.140625" style="39" bestFit="1" customWidth="1"/>
    <col min="15619" max="15621" width="11.42578125" style="39"/>
    <col min="15622" max="15622" width="13.42578125" style="39" bestFit="1" customWidth="1"/>
    <col min="15623" max="15872" width="11.42578125" style="39"/>
    <col min="15873" max="15873" width="22.85546875" style="39" customWidth="1"/>
    <col min="15874" max="15874" width="13.140625" style="39" bestFit="1" customWidth="1"/>
    <col min="15875" max="15877" width="11.42578125" style="39"/>
    <col min="15878" max="15878" width="13.42578125" style="39" bestFit="1" customWidth="1"/>
    <col min="15879" max="16128" width="11.42578125" style="39"/>
    <col min="16129" max="16129" width="22.85546875" style="39" customWidth="1"/>
    <col min="16130" max="16130" width="13.140625" style="39" bestFit="1" customWidth="1"/>
    <col min="16131" max="16133" width="11.42578125" style="39"/>
    <col min="16134" max="16134" width="13.42578125" style="39" bestFit="1" customWidth="1"/>
    <col min="16135" max="16384" width="11.42578125" style="39"/>
  </cols>
  <sheetData>
    <row r="1" spans="1:7" ht="18" x14ac:dyDescent="0.25">
      <c r="A1" s="38" t="s">
        <v>27</v>
      </c>
    </row>
    <row r="2" spans="1:7" x14ac:dyDescent="0.2">
      <c r="A2" s="40" t="s">
        <v>28</v>
      </c>
    </row>
    <row r="4" spans="1:7" s="44" customFormat="1" ht="12.75" x14ac:dyDescent="0.2">
      <c r="A4" s="41" t="s">
        <v>23</v>
      </c>
      <c r="B4" s="42"/>
      <c r="C4" s="42"/>
      <c r="D4" s="42"/>
      <c r="E4" s="43"/>
      <c r="F4" s="42"/>
    </row>
    <row r="5" spans="1:7" s="44" customFormat="1" ht="12.75" x14ac:dyDescent="0.2">
      <c r="F5" s="45"/>
    </row>
    <row r="6" spans="1:7" s="44" customFormat="1" ht="12.75" x14ac:dyDescent="0.2">
      <c r="A6" s="46" t="s">
        <v>0</v>
      </c>
      <c r="B6" s="46"/>
      <c r="C6" s="46"/>
      <c r="D6" s="46"/>
      <c r="E6" s="46"/>
      <c r="F6" s="46"/>
    </row>
    <row r="7" spans="1:7" s="44" customFormat="1" ht="12.75" x14ac:dyDescent="0.2">
      <c r="A7" s="40"/>
    </row>
    <row r="8" spans="1:7" s="44" customFormat="1" ht="12.75" x14ac:dyDescent="0.2">
      <c r="A8" s="47"/>
      <c r="B8" s="48" t="s">
        <v>1</v>
      </c>
      <c r="C8" s="48" t="s">
        <v>2</v>
      </c>
      <c r="D8" s="48" t="s">
        <v>3</v>
      </c>
      <c r="E8" s="77"/>
    </row>
    <row r="9" spans="1:7" s="44" customFormat="1" ht="12.75" x14ac:dyDescent="0.2">
      <c r="A9" s="44" t="s">
        <v>25</v>
      </c>
      <c r="B9" s="76"/>
      <c r="C9" s="76"/>
      <c r="D9" s="49">
        <f>C9-B9</f>
        <v>0</v>
      </c>
      <c r="E9" s="49"/>
    </row>
    <row r="10" spans="1:7" s="44" customFormat="1" ht="12.75" x14ac:dyDescent="0.2">
      <c r="A10" s="50" t="s">
        <v>24</v>
      </c>
      <c r="B10" s="76"/>
      <c r="C10" s="76"/>
      <c r="D10" s="49">
        <f>C10-B10</f>
        <v>0</v>
      </c>
      <c r="E10" s="49"/>
    </row>
    <row r="11" spans="1:7" s="44" customFormat="1" ht="12.75" x14ac:dyDescent="0.2">
      <c r="A11" s="51"/>
    </row>
    <row r="12" spans="1:7" s="44" customFormat="1" ht="25.5" x14ac:dyDescent="0.2">
      <c r="A12" s="52"/>
      <c r="B12" s="53" t="s">
        <v>3</v>
      </c>
      <c r="C12" s="53" t="s">
        <v>6</v>
      </c>
      <c r="D12" s="53" t="s">
        <v>7</v>
      </c>
      <c r="E12" s="54" t="s">
        <v>22</v>
      </c>
      <c r="F12" s="53" t="s">
        <v>8</v>
      </c>
    </row>
    <row r="13" spans="1:7" s="44" customFormat="1" ht="12.75" x14ac:dyDescent="0.2">
      <c r="A13" s="55" t="s">
        <v>9</v>
      </c>
      <c r="B13" s="56">
        <f>D9</f>
        <v>0</v>
      </c>
      <c r="C13" s="57">
        <v>8.3000000000000004E-2</v>
      </c>
      <c r="D13" s="58">
        <f>ROUND((B13*C13)/5,2)*5</f>
        <v>0</v>
      </c>
      <c r="E13" s="59">
        <f>ROUND((D13*0.077)/5,2)*5</f>
        <v>0</v>
      </c>
      <c r="F13" s="60">
        <f>D13+E13</f>
        <v>0</v>
      </c>
    </row>
    <row r="14" spans="1:7" s="44" customFormat="1" ht="12.75" x14ac:dyDescent="0.2">
      <c r="A14" s="55" t="s">
        <v>10</v>
      </c>
      <c r="B14" s="56">
        <f>D10</f>
        <v>0</v>
      </c>
      <c r="C14" s="57">
        <v>4.9000000000000002E-2</v>
      </c>
      <c r="D14" s="58">
        <f>ROUND((B14*C14)/5,2)*5</f>
        <v>0</v>
      </c>
      <c r="E14" s="59">
        <f t="shared" ref="E14:E19" si="0">ROUND((D14*0.077)/5,2)*5</f>
        <v>0</v>
      </c>
      <c r="F14" s="60">
        <f t="shared" ref="F14:F19" si="1">D14+E14</f>
        <v>0</v>
      </c>
    </row>
    <row r="15" spans="1:7" s="44" customFormat="1" ht="12.75" x14ac:dyDescent="0.2">
      <c r="A15" s="55" t="s">
        <v>26</v>
      </c>
      <c r="B15" s="55"/>
      <c r="C15" s="57"/>
      <c r="D15" s="58">
        <v>120</v>
      </c>
      <c r="E15" s="59">
        <f>D15*0.077</f>
        <v>9.24</v>
      </c>
      <c r="F15" s="60">
        <f>ROUND((D15+E15)/5,2)*5</f>
        <v>129.25</v>
      </c>
      <c r="G15" s="40"/>
    </row>
    <row r="16" spans="1:7" s="44" customFormat="1" ht="12.75" x14ac:dyDescent="0.2">
      <c r="A16" s="55" t="s">
        <v>11</v>
      </c>
      <c r="B16" s="56">
        <f>D9</f>
        <v>0</v>
      </c>
      <c r="C16" s="57">
        <v>9.0999999999999998E-2</v>
      </c>
      <c r="D16" s="58">
        <f t="shared" ref="D16:D19" si="2">ROUND((B16*C16)/5,2)*5</f>
        <v>0</v>
      </c>
      <c r="E16" s="59">
        <f t="shared" si="0"/>
        <v>0</v>
      </c>
      <c r="F16" s="60">
        <f t="shared" si="1"/>
        <v>0</v>
      </c>
    </row>
    <row r="17" spans="1:6" s="44" customFormat="1" ht="12.75" x14ac:dyDescent="0.2">
      <c r="A17" s="55" t="s">
        <v>12</v>
      </c>
      <c r="B17" s="56">
        <f>D10</f>
        <v>0</v>
      </c>
      <c r="C17" s="57">
        <v>5.0999999999999997E-2</v>
      </c>
      <c r="D17" s="58">
        <f t="shared" si="2"/>
        <v>0</v>
      </c>
      <c r="E17" s="59">
        <f t="shared" si="0"/>
        <v>0</v>
      </c>
      <c r="F17" s="60">
        <f t="shared" si="1"/>
        <v>0</v>
      </c>
    </row>
    <row r="18" spans="1:6" s="44" customFormat="1" ht="12.75" x14ac:dyDescent="0.2">
      <c r="A18" s="55" t="s">
        <v>13</v>
      </c>
      <c r="B18" s="56">
        <f>D9+D10</f>
        <v>0</v>
      </c>
      <c r="C18" s="57">
        <v>2.3E-2</v>
      </c>
      <c r="D18" s="58">
        <f t="shared" si="2"/>
        <v>0</v>
      </c>
      <c r="E18" s="59">
        <f t="shared" si="0"/>
        <v>0</v>
      </c>
      <c r="F18" s="60">
        <f t="shared" si="1"/>
        <v>0</v>
      </c>
    </row>
    <row r="19" spans="1:6" s="44" customFormat="1" ht="12.75" x14ac:dyDescent="0.2">
      <c r="A19" s="55" t="s">
        <v>14</v>
      </c>
      <c r="B19" s="56">
        <f>D9+D10</f>
        <v>0</v>
      </c>
      <c r="C19" s="57">
        <v>4.5999999999999999E-3</v>
      </c>
      <c r="D19" s="58">
        <f t="shared" si="2"/>
        <v>0</v>
      </c>
      <c r="E19" s="59">
        <f t="shared" si="0"/>
        <v>0</v>
      </c>
      <c r="F19" s="60">
        <f t="shared" si="1"/>
        <v>0</v>
      </c>
    </row>
    <row r="20" spans="1:6" s="44" customFormat="1" ht="12.75" x14ac:dyDescent="0.2">
      <c r="A20" s="46" t="s">
        <v>17</v>
      </c>
      <c r="B20" s="46"/>
      <c r="C20" s="46"/>
      <c r="D20" s="52"/>
      <c r="E20" s="46"/>
      <c r="F20" s="61">
        <f>SUM(F13:F19)</f>
        <v>129.25</v>
      </c>
    </row>
    <row r="21" spans="1:6" s="62" customFormat="1" ht="12.75" x14ac:dyDescent="0.2"/>
    <row r="22" spans="1:6" s="44" customFormat="1" ht="15" customHeight="1" x14ac:dyDescent="0.2"/>
    <row r="23" spans="1:6" s="44" customFormat="1" ht="12.75" x14ac:dyDescent="0.2">
      <c r="A23" s="63" t="s">
        <v>29</v>
      </c>
      <c r="B23" s="63"/>
      <c r="C23" s="63"/>
      <c r="D23" s="63"/>
      <c r="E23" s="63"/>
      <c r="F23" s="63"/>
    </row>
    <row r="24" spans="1:6" s="44" customFormat="1" ht="12.75" x14ac:dyDescent="0.2">
      <c r="A24" s="40"/>
    </row>
    <row r="25" spans="1:6" s="44" customFormat="1" ht="12.75" x14ac:dyDescent="0.2">
      <c r="A25" s="47"/>
      <c r="B25" s="48" t="s">
        <v>1</v>
      </c>
      <c r="C25" s="48" t="s">
        <v>2</v>
      </c>
      <c r="D25" s="48" t="s">
        <v>3</v>
      </c>
      <c r="E25" s="77"/>
    </row>
    <row r="26" spans="1:6" s="44" customFormat="1" ht="12.75" x14ac:dyDescent="0.2">
      <c r="A26" s="44" t="str">
        <f t="shared" ref="A26:C27" si="3">A9</f>
        <v>HT</v>
      </c>
      <c r="B26" s="49">
        <f t="shared" si="3"/>
        <v>0</v>
      </c>
      <c r="C26" s="49">
        <f t="shared" si="3"/>
        <v>0</v>
      </c>
      <c r="D26" s="49">
        <f>C26-B26</f>
        <v>0</v>
      </c>
      <c r="E26" s="78"/>
    </row>
    <row r="27" spans="1:6" s="44" customFormat="1" ht="12.75" x14ac:dyDescent="0.2">
      <c r="A27" s="50" t="str">
        <f t="shared" si="3"/>
        <v>NT</v>
      </c>
      <c r="B27" s="49">
        <f t="shared" si="3"/>
        <v>0</v>
      </c>
      <c r="C27" s="49">
        <f t="shared" si="3"/>
        <v>0</v>
      </c>
      <c r="D27" s="49">
        <f>C27-B27</f>
        <v>0</v>
      </c>
      <c r="E27" s="78"/>
    </row>
    <row r="28" spans="1:6" s="44" customFormat="1" ht="12.75" x14ac:dyDescent="0.2">
      <c r="A28" s="51"/>
    </row>
    <row r="29" spans="1:6" s="44" customFormat="1" ht="25.5" x14ac:dyDescent="0.2">
      <c r="A29" s="64"/>
      <c r="B29" s="65" t="s">
        <v>3</v>
      </c>
      <c r="C29" s="65" t="s">
        <v>6</v>
      </c>
      <c r="D29" s="65" t="s">
        <v>7</v>
      </c>
      <c r="E29" s="66" t="s">
        <v>21</v>
      </c>
      <c r="F29" s="65" t="s">
        <v>8</v>
      </c>
    </row>
    <row r="30" spans="1:6" s="44" customFormat="1" ht="12.75" x14ac:dyDescent="0.2">
      <c r="A30" s="67" t="s">
        <v>9</v>
      </c>
      <c r="B30" s="68">
        <f>D26</f>
        <v>0</v>
      </c>
      <c r="C30" s="69">
        <v>0.11</v>
      </c>
      <c r="D30" s="70">
        <f>ROUND((B30*C30)/5,2)*5</f>
        <v>0</v>
      </c>
      <c r="E30" s="71">
        <f>ROUND((D30*0.081)/5,2)*5</f>
        <v>0</v>
      </c>
      <c r="F30" s="72">
        <f>D30+E30</f>
        <v>0</v>
      </c>
    </row>
    <row r="31" spans="1:6" s="44" customFormat="1" ht="12.75" x14ac:dyDescent="0.2">
      <c r="A31" s="67" t="s">
        <v>10</v>
      </c>
      <c r="B31" s="68">
        <f>D27</f>
        <v>0</v>
      </c>
      <c r="C31" s="69">
        <v>0.09</v>
      </c>
      <c r="D31" s="70">
        <f>ROUND((B31*C31)/5,2)*5</f>
        <v>0</v>
      </c>
      <c r="E31" s="71">
        <f t="shared" ref="E31:E37" si="4">ROUND((D31*0.081)/5,2)*5</f>
        <v>0</v>
      </c>
      <c r="F31" s="72">
        <f t="shared" ref="F31:F37" si="5">D31+E31</f>
        <v>0</v>
      </c>
    </row>
    <row r="32" spans="1:6" s="44" customFormat="1" ht="12.75" x14ac:dyDescent="0.2">
      <c r="A32" s="67" t="s">
        <v>26</v>
      </c>
      <c r="B32" s="67"/>
      <c r="C32" s="69"/>
      <c r="D32" s="70">
        <f>12*10</f>
        <v>120</v>
      </c>
      <c r="E32" s="71">
        <f t="shared" si="4"/>
        <v>9.6999999999999993</v>
      </c>
      <c r="F32" s="72">
        <f t="shared" si="5"/>
        <v>129.69999999999999</v>
      </c>
    </row>
    <row r="33" spans="1:7" s="44" customFormat="1" ht="12.75" x14ac:dyDescent="0.2">
      <c r="A33" s="67" t="s">
        <v>11</v>
      </c>
      <c r="B33" s="68">
        <f>D26</f>
        <v>0</v>
      </c>
      <c r="C33" s="69">
        <v>0.18099999999999999</v>
      </c>
      <c r="D33" s="70">
        <f t="shared" ref="D33:D37" si="6">ROUND((B33*C33)/5,2)*5</f>
        <v>0</v>
      </c>
      <c r="E33" s="71">
        <f t="shared" si="4"/>
        <v>0</v>
      </c>
      <c r="F33" s="72">
        <f t="shared" si="5"/>
        <v>0</v>
      </c>
    </row>
    <row r="34" spans="1:7" s="44" customFormat="1" ht="12.75" x14ac:dyDescent="0.2">
      <c r="A34" s="67" t="s">
        <v>12</v>
      </c>
      <c r="B34" s="68">
        <f>D27</f>
        <v>0</v>
      </c>
      <c r="C34" s="69">
        <v>0.16700000000000001</v>
      </c>
      <c r="D34" s="70">
        <f t="shared" si="6"/>
        <v>0</v>
      </c>
      <c r="E34" s="71">
        <f t="shared" si="4"/>
        <v>0</v>
      </c>
      <c r="F34" s="72">
        <f t="shared" si="5"/>
        <v>0</v>
      </c>
    </row>
    <row r="35" spans="1:7" s="44" customFormat="1" ht="12.75" x14ac:dyDescent="0.2">
      <c r="A35" s="67" t="s">
        <v>13</v>
      </c>
      <c r="B35" s="68">
        <f>(D26+D27)</f>
        <v>0</v>
      </c>
      <c r="C35" s="69">
        <v>2.3E-2</v>
      </c>
      <c r="D35" s="70">
        <f t="shared" si="6"/>
        <v>0</v>
      </c>
      <c r="E35" s="71">
        <f t="shared" si="4"/>
        <v>0</v>
      </c>
      <c r="F35" s="72">
        <f t="shared" si="5"/>
        <v>0</v>
      </c>
    </row>
    <row r="36" spans="1:7" s="44" customFormat="1" ht="12.75" x14ac:dyDescent="0.2">
      <c r="A36" s="67" t="s">
        <v>14</v>
      </c>
      <c r="B36" s="68">
        <f>(D26+D27)</f>
        <v>0</v>
      </c>
      <c r="C36" s="69">
        <f>0.55/100</f>
        <v>5.5000000000000005E-3</v>
      </c>
      <c r="D36" s="70">
        <f t="shared" si="6"/>
        <v>0</v>
      </c>
      <c r="E36" s="71">
        <f t="shared" si="4"/>
        <v>0</v>
      </c>
      <c r="F36" s="72">
        <f t="shared" si="5"/>
        <v>0</v>
      </c>
    </row>
    <row r="37" spans="1:7" s="44" customFormat="1" ht="12.75" x14ac:dyDescent="0.2">
      <c r="A37" s="67" t="s">
        <v>18</v>
      </c>
      <c r="B37" s="68">
        <f>(D26+D27)</f>
        <v>0</v>
      </c>
      <c r="C37" s="69">
        <f>0.23/100</f>
        <v>2.3E-3</v>
      </c>
      <c r="D37" s="70">
        <f t="shared" si="6"/>
        <v>0</v>
      </c>
      <c r="E37" s="71">
        <f t="shared" si="4"/>
        <v>0</v>
      </c>
      <c r="F37" s="72">
        <f t="shared" si="5"/>
        <v>0</v>
      </c>
    </row>
    <row r="38" spans="1:7" s="44" customFormat="1" ht="12.75" x14ac:dyDescent="0.2">
      <c r="A38" s="63" t="s">
        <v>19</v>
      </c>
      <c r="B38" s="63"/>
      <c r="C38" s="63"/>
      <c r="D38" s="64"/>
      <c r="E38" s="63"/>
      <c r="F38" s="73">
        <f>SUM(F30:F37)</f>
        <v>129.69999999999999</v>
      </c>
      <c r="G38" s="45"/>
    </row>
    <row r="39" spans="1:7" s="44" customFormat="1" ht="12.75" x14ac:dyDescent="0.2"/>
    <row r="40" spans="1:7" s="44" customFormat="1" ht="12.75" x14ac:dyDescent="0.2">
      <c r="C40" s="74" t="s">
        <v>34</v>
      </c>
      <c r="D40" s="74"/>
      <c r="E40" s="74"/>
      <c r="F40" s="79">
        <f>F38-F20</f>
        <v>0.44999999999998863</v>
      </c>
    </row>
    <row r="41" spans="1:7" s="44" customFormat="1" ht="12.75" x14ac:dyDescent="0.2">
      <c r="C41" s="74" t="s">
        <v>35</v>
      </c>
      <c r="D41" s="74"/>
      <c r="E41" s="74"/>
      <c r="F41" s="80">
        <f>F38/F20</f>
        <v>1.0034816247582203</v>
      </c>
      <c r="G41" s="45"/>
    </row>
    <row r="42" spans="1:7" x14ac:dyDescent="0.2">
      <c r="F42" s="75"/>
    </row>
    <row r="43" spans="1:7" x14ac:dyDescent="0.2">
      <c r="C43" s="75"/>
    </row>
    <row r="44" spans="1:7" s="44" customFormat="1" ht="12.75" x14ac:dyDescent="0.2">
      <c r="A44" s="63" t="s">
        <v>33</v>
      </c>
      <c r="B44" s="63"/>
      <c r="C44" s="63"/>
      <c r="D44" s="63"/>
      <c r="E44" s="63"/>
      <c r="F44" s="63"/>
    </row>
    <row r="45" spans="1:7" s="44" customFormat="1" ht="12.75" x14ac:dyDescent="0.2">
      <c r="A45" s="40"/>
    </row>
    <row r="46" spans="1:7" s="44" customFormat="1" ht="12.75" x14ac:dyDescent="0.2">
      <c r="A46" s="47"/>
      <c r="B46" s="48" t="s">
        <v>1</v>
      </c>
      <c r="C46" s="48" t="s">
        <v>2</v>
      </c>
      <c r="D46" s="48" t="s">
        <v>3</v>
      </c>
      <c r="E46" s="77"/>
    </row>
    <row r="47" spans="1:7" s="44" customFormat="1" ht="12.75" x14ac:dyDescent="0.2">
      <c r="A47" s="44" t="str">
        <f t="shared" ref="A47" si="7">A30</f>
        <v>N Hochtarif</v>
      </c>
      <c r="B47" s="49">
        <f>B9</f>
        <v>0</v>
      </c>
      <c r="C47" s="49">
        <f>C9</f>
        <v>0</v>
      </c>
      <c r="D47" s="49">
        <f>C47-B47</f>
        <v>0</v>
      </c>
      <c r="E47" s="78"/>
    </row>
    <row r="48" spans="1:7" s="44" customFormat="1" ht="12.75" x14ac:dyDescent="0.2">
      <c r="A48" s="50" t="str">
        <f t="shared" ref="A48" si="8">A31</f>
        <v>N Niedertarif</v>
      </c>
      <c r="B48" s="49">
        <f>B10</f>
        <v>0</v>
      </c>
      <c r="C48" s="49">
        <f>C10</f>
        <v>0</v>
      </c>
      <c r="D48" s="49">
        <f>C48-B48</f>
        <v>0</v>
      </c>
      <c r="E48" s="78"/>
    </row>
    <row r="49" spans="1:7" s="44" customFormat="1" ht="12.75" x14ac:dyDescent="0.2">
      <c r="A49" s="51"/>
    </row>
    <row r="50" spans="1:7" s="44" customFormat="1" ht="25.5" x14ac:dyDescent="0.2">
      <c r="A50" s="64"/>
      <c r="B50" s="65" t="s">
        <v>3</v>
      </c>
      <c r="C50" s="65" t="s">
        <v>6</v>
      </c>
      <c r="D50" s="65" t="s">
        <v>7</v>
      </c>
      <c r="E50" s="66" t="s">
        <v>21</v>
      </c>
      <c r="F50" s="65" t="s">
        <v>8</v>
      </c>
    </row>
    <row r="51" spans="1:7" s="44" customFormat="1" ht="12.75" x14ac:dyDescent="0.2">
      <c r="A51" s="67" t="s">
        <v>9</v>
      </c>
      <c r="B51" s="68">
        <f>D47</f>
        <v>0</v>
      </c>
      <c r="C51" s="69">
        <v>0.1</v>
      </c>
      <c r="D51" s="70">
        <f>ROUND((B51*C51)/5,2)*5</f>
        <v>0</v>
      </c>
      <c r="E51" s="71">
        <f>ROUND((D51*0.081)/5,2)*5</f>
        <v>0</v>
      </c>
      <c r="F51" s="72">
        <f>D51+E51</f>
        <v>0</v>
      </c>
    </row>
    <row r="52" spans="1:7" s="44" customFormat="1" ht="12.75" x14ac:dyDescent="0.2">
      <c r="A52" s="67" t="s">
        <v>10</v>
      </c>
      <c r="B52" s="68">
        <f>D48</f>
        <v>0</v>
      </c>
      <c r="C52" s="69">
        <v>0.08</v>
      </c>
      <c r="D52" s="70">
        <f>ROUND((B52*C52)/5,2)*5</f>
        <v>0</v>
      </c>
      <c r="E52" s="71">
        <f t="shared" ref="E52:E58" si="9">ROUND((D52*0.081)/5,2)*5</f>
        <v>0</v>
      </c>
      <c r="F52" s="72">
        <f t="shared" ref="F52:F58" si="10">D52+E52</f>
        <v>0</v>
      </c>
    </row>
    <row r="53" spans="1:7" s="44" customFormat="1" ht="12.75" x14ac:dyDescent="0.2">
      <c r="A53" s="67" t="s">
        <v>26</v>
      </c>
      <c r="B53" s="67"/>
      <c r="C53" s="69"/>
      <c r="D53" s="70">
        <f>12*10</f>
        <v>120</v>
      </c>
      <c r="E53" s="71">
        <f t="shared" si="9"/>
        <v>9.6999999999999993</v>
      </c>
      <c r="F53" s="72">
        <f t="shared" si="10"/>
        <v>129.69999999999999</v>
      </c>
    </row>
    <row r="54" spans="1:7" s="44" customFormat="1" ht="12.75" x14ac:dyDescent="0.2">
      <c r="A54" s="67" t="s">
        <v>11</v>
      </c>
      <c r="B54" s="68">
        <f>D47</f>
        <v>0</v>
      </c>
      <c r="C54" s="69">
        <v>0.33100000000000002</v>
      </c>
      <c r="D54" s="70">
        <f t="shared" ref="D54:D58" si="11">ROUND((B54*C54)/5,2)*5</f>
        <v>0</v>
      </c>
      <c r="E54" s="71">
        <f t="shared" si="9"/>
        <v>0</v>
      </c>
      <c r="F54" s="72">
        <f t="shared" si="10"/>
        <v>0</v>
      </c>
    </row>
    <row r="55" spans="1:7" s="44" customFormat="1" ht="12.75" x14ac:dyDescent="0.2">
      <c r="A55" s="67" t="s">
        <v>12</v>
      </c>
      <c r="B55" s="68">
        <f>D48</f>
        <v>0</v>
      </c>
      <c r="C55" s="69">
        <v>0.317</v>
      </c>
      <c r="D55" s="70">
        <f t="shared" si="11"/>
        <v>0</v>
      </c>
      <c r="E55" s="71">
        <f t="shared" si="9"/>
        <v>0</v>
      </c>
      <c r="F55" s="72">
        <f t="shared" si="10"/>
        <v>0</v>
      </c>
    </row>
    <row r="56" spans="1:7" s="44" customFormat="1" ht="12.75" x14ac:dyDescent="0.2">
      <c r="A56" s="67" t="s">
        <v>13</v>
      </c>
      <c r="B56" s="68">
        <f>(D47+D48)</f>
        <v>0</v>
      </c>
      <c r="C56" s="69">
        <v>2.3E-2</v>
      </c>
      <c r="D56" s="70">
        <f t="shared" si="11"/>
        <v>0</v>
      </c>
      <c r="E56" s="71">
        <f t="shared" si="9"/>
        <v>0</v>
      </c>
      <c r="F56" s="72">
        <f t="shared" si="10"/>
        <v>0</v>
      </c>
    </row>
    <row r="57" spans="1:7" s="44" customFormat="1" ht="12.75" x14ac:dyDescent="0.2">
      <c r="A57" s="67" t="s">
        <v>14</v>
      </c>
      <c r="B57" s="68">
        <f>(D47+D48)</f>
        <v>0</v>
      </c>
      <c r="C57" s="69">
        <v>7.4999999999999997E-3</v>
      </c>
      <c r="D57" s="70">
        <f t="shared" si="11"/>
        <v>0</v>
      </c>
      <c r="E57" s="71">
        <f t="shared" si="9"/>
        <v>0</v>
      </c>
      <c r="F57" s="72">
        <f t="shared" si="10"/>
        <v>0</v>
      </c>
    </row>
    <row r="58" spans="1:7" s="44" customFormat="1" ht="12.75" x14ac:dyDescent="0.2">
      <c r="A58" s="67" t="s">
        <v>18</v>
      </c>
      <c r="B58" s="68">
        <f>(D47+D48)</f>
        <v>0</v>
      </c>
      <c r="C58" s="69">
        <v>1.2E-2</v>
      </c>
      <c r="D58" s="70">
        <f t="shared" si="11"/>
        <v>0</v>
      </c>
      <c r="E58" s="71">
        <f t="shared" si="9"/>
        <v>0</v>
      </c>
      <c r="F58" s="72">
        <f t="shared" si="10"/>
        <v>0</v>
      </c>
    </row>
    <row r="59" spans="1:7" s="44" customFormat="1" ht="12.75" x14ac:dyDescent="0.2">
      <c r="A59" s="63" t="s">
        <v>19</v>
      </c>
      <c r="B59" s="63"/>
      <c r="C59" s="63"/>
      <c r="D59" s="64"/>
      <c r="E59" s="63"/>
      <c r="F59" s="73">
        <f>SUM(F51:F58)</f>
        <v>129.69999999999999</v>
      </c>
      <c r="G59" s="45"/>
    </row>
    <row r="60" spans="1:7" s="44" customFormat="1" ht="12.75" x14ac:dyDescent="0.2"/>
    <row r="61" spans="1:7" s="44" customFormat="1" ht="12.75" x14ac:dyDescent="0.2">
      <c r="C61" s="74" t="s">
        <v>34</v>
      </c>
      <c r="D61" s="74"/>
      <c r="E61" s="74"/>
      <c r="F61" s="79">
        <f>F59-F20</f>
        <v>0.44999999999998863</v>
      </c>
    </row>
    <row r="62" spans="1:7" s="44" customFormat="1" ht="12.75" x14ac:dyDescent="0.2">
      <c r="C62" s="74" t="s">
        <v>35</v>
      </c>
      <c r="D62" s="74"/>
      <c r="E62" s="74"/>
      <c r="F62" s="80">
        <f>F59/F20</f>
        <v>1.0034816247582203</v>
      </c>
      <c r="G62" s="45"/>
    </row>
  </sheetData>
  <sheetProtection sheet="1" objects="1" scenarios="1"/>
  <customSheetViews>
    <customSheetView guid="{D00898DD-63CE-4C1C-B06E-FE3B1E98AD35}">
      <selection activeCell="B9" activeCellId="1" sqref="A1:XFD1048576 B9:C12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74"/>
  <sheetViews>
    <sheetView workbookViewId="0">
      <selection activeCell="D24" sqref="D24"/>
    </sheetView>
  </sheetViews>
  <sheetFormatPr baseColWidth="10" defaultRowHeight="14.25" x14ac:dyDescent="0.2"/>
  <cols>
    <col min="1" max="1" width="29.5703125" style="39" customWidth="1"/>
    <col min="2" max="2" width="13.28515625" style="39" bestFit="1" customWidth="1"/>
    <col min="3" max="3" width="14.85546875" style="39" bestFit="1" customWidth="1"/>
    <col min="4" max="4" width="11.5703125" style="39" bestFit="1" customWidth="1"/>
    <col min="5" max="5" width="14.7109375" style="39" customWidth="1"/>
    <col min="6" max="6" width="14.5703125" style="39" bestFit="1" customWidth="1"/>
    <col min="7" max="7" width="12.7109375" style="39" bestFit="1" customWidth="1"/>
    <col min="8" max="256" width="11.5703125" style="39"/>
    <col min="257" max="257" width="22.85546875" style="39" customWidth="1"/>
    <col min="258" max="258" width="13.140625" style="39" bestFit="1" customWidth="1"/>
    <col min="259" max="261" width="11.5703125" style="39"/>
    <col min="262" max="262" width="13.42578125" style="39" bestFit="1" customWidth="1"/>
    <col min="263" max="512" width="11.5703125" style="39"/>
    <col min="513" max="513" width="22.85546875" style="39" customWidth="1"/>
    <col min="514" max="514" width="13.140625" style="39" bestFit="1" customWidth="1"/>
    <col min="515" max="517" width="11.5703125" style="39"/>
    <col min="518" max="518" width="13.42578125" style="39" bestFit="1" customWidth="1"/>
    <col min="519" max="768" width="11.5703125" style="39"/>
    <col min="769" max="769" width="22.85546875" style="39" customWidth="1"/>
    <col min="770" max="770" width="13.140625" style="39" bestFit="1" customWidth="1"/>
    <col min="771" max="773" width="11.5703125" style="39"/>
    <col min="774" max="774" width="13.42578125" style="39" bestFit="1" customWidth="1"/>
    <col min="775" max="1024" width="11.5703125" style="39"/>
    <col min="1025" max="1025" width="22.85546875" style="39" customWidth="1"/>
    <col min="1026" max="1026" width="13.140625" style="39" bestFit="1" customWidth="1"/>
    <col min="1027" max="1029" width="11.5703125" style="39"/>
    <col min="1030" max="1030" width="13.42578125" style="39" bestFit="1" customWidth="1"/>
    <col min="1031" max="1280" width="11.5703125" style="39"/>
    <col min="1281" max="1281" width="22.85546875" style="39" customWidth="1"/>
    <col min="1282" max="1282" width="13.140625" style="39" bestFit="1" customWidth="1"/>
    <col min="1283" max="1285" width="11.5703125" style="39"/>
    <col min="1286" max="1286" width="13.42578125" style="39" bestFit="1" customWidth="1"/>
    <col min="1287" max="1536" width="11.5703125" style="39"/>
    <col min="1537" max="1537" width="22.85546875" style="39" customWidth="1"/>
    <col min="1538" max="1538" width="13.140625" style="39" bestFit="1" customWidth="1"/>
    <col min="1539" max="1541" width="11.5703125" style="39"/>
    <col min="1542" max="1542" width="13.42578125" style="39" bestFit="1" customWidth="1"/>
    <col min="1543" max="1792" width="11.5703125" style="39"/>
    <col min="1793" max="1793" width="22.85546875" style="39" customWidth="1"/>
    <col min="1794" max="1794" width="13.140625" style="39" bestFit="1" customWidth="1"/>
    <col min="1795" max="1797" width="11.5703125" style="39"/>
    <col min="1798" max="1798" width="13.42578125" style="39" bestFit="1" customWidth="1"/>
    <col min="1799" max="2048" width="11.5703125" style="39"/>
    <col min="2049" max="2049" width="22.85546875" style="39" customWidth="1"/>
    <col min="2050" max="2050" width="13.140625" style="39" bestFit="1" customWidth="1"/>
    <col min="2051" max="2053" width="11.5703125" style="39"/>
    <col min="2054" max="2054" width="13.42578125" style="39" bestFit="1" customWidth="1"/>
    <col min="2055" max="2304" width="11.5703125" style="39"/>
    <col min="2305" max="2305" width="22.85546875" style="39" customWidth="1"/>
    <col min="2306" max="2306" width="13.140625" style="39" bestFit="1" customWidth="1"/>
    <col min="2307" max="2309" width="11.5703125" style="39"/>
    <col min="2310" max="2310" width="13.42578125" style="39" bestFit="1" customWidth="1"/>
    <col min="2311" max="2560" width="11.5703125" style="39"/>
    <col min="2561" max="2561" width="22.85546875" style="39" customWidth="1"/>
    <col min="2562" max="2562" width="13.140625" style="39" bestFit="1" customWidth="1"/>
    <col min="2563" max="2565" width="11.5703125" style="39"/>
    <col min="2566" max="2566" width="13.42578125" style="39" bestFit="1" customWidth="1"/>
    <col min="2567" max="2816" width="11.5703125" style="39"/>
    <col min="2817" max="2817" width="22.85546875" style="39" customWidth="1"/>
    <col min="2818" max="2818" width="13.140625" style="39" bestFit="1" customWidth="1"/>
    <col min="2819" max="2821" width="11.5703125" style="39"/>
    <col min="2822" max="2822" width="13.42578125" style="39" bestFit="1" customWidth="1"/>
    <col min="2823" max="3072" width="11.5703125" style="39"/>
    <col min="3073" max="3073" width="22.85546875" style="39" customWidth="1"/>
    <col min="3074" max="3074" width="13.140625" style="39" bestFit="1" customWidth="1"/>
    <col min="3075" max="3077" width="11.5703125" style="39"/>
    <col min="3078" max="3078" width="13.42578125" style="39" bestFit="1" customWidth="1"/>
    <col min="3079" max="3328" width="11.5703125" style="39"/>
    <col min="3329" max="3329" width="22.85546875" style="39" customWidth="1"/>
    <col min="3330" max="3330" width="13.140625" style="39" bestFit="1" customWidth="1"/>
    <col min="3331" max="3333" width="11.5703125" style="39"/>
    <col min="3334" max="3334" width="13.42578125" style="39" bestFit="1" customWidth="1"/>
    <col min="3335" max="3584" width="11.5703125" style="39"/>
    <col min="3585" max="3585" width="22.85546875" style="39" customWidth="1"/>
    <col min="3586" max="3586" width="13.140625" style="39" bestFit="1" customWidth="1"/>
    <col min="3587" max="3589" width="11.5703125" style="39"/>
    <col min="3590" max="3590" width="13.42578125" style="39" bestFit="1" customWidth="1"/>
    <col min="3591" max="3840" width="11.5703125" style="39"/>
    <col min="3841" max="3841" width="22.85546875" style="39" customWidth="1"/>
    <col min="3842" max="3842" width="13.140625" style="39" bestFit="1" customWidth="1"/>
    <col min="3843" max="3845" width="11.5703125" style="39"/>
    <col min="3846" max="3846" width="13.42578125" style="39" bestFit="1" customWidth="1"/>
    <col min="3847" max="4096" width="11.5703125" style="39"/>
    <col min="4097" max="4097" width="22.85546875" style="39" customWidth="1"/>
    <col min="4098" max="4098" width="13.140625" style="39" bestFit="1" customWidth="1"/>
    <col min="4099" max="4101" width="11.5703125" style="39"/>
    <col min="4102" max="4102" width="13.42578125" style="39" bestFit="1" customWidth="1"/>
    <col min="4103" max="4352" width="11.5703125" style="39"/>
    <col min="4353" max="4353" width="22.85546875" style="39" customWidth="1"/>
    <col min="4354" max="4354" width="13.140625" style="39" bestFit="1" customWidth="1"/>
    <col min="4355" max="4357" width="11.5703125" style="39"/>
    <col min="4358" max="4358" width="13.42578125" style="39" bestFit="1" customWidth="1"/>
    <col min="4359" max="4608" width="11.5703125" style="39"/>
    <col min="4609" max="4609" width="22.85546875" style="39" customWidth="1"/>
    <col min="4610" max="4610" width="13.140625" style="39" bestFit="1" customWidth="1"/>
    <col min="4611" max="4613" width="11.5703125" style="39"/>
    <col min="4614" max="4614" width="13.42578125" style="39" bestFit="1" customWidth="1"/>
    <col min="4615" max="4864" width="11.5703125" style="39"/>
    <col min="4865" max="4865" width="22.85546875" style="39" customWidth="1"/>
    <col min="4866" max="4866" width="13.140625" style="39" bestFit="1" customWidth="1"/>
    <col min="4867" max="4869" width="11.5703125" style="39"/>
    <col min="4870" max="4870" width="13.42578125" style="39" bestFit="1" customWidth="1"/>
    <col min="4871" max="5120" width="11.5703125" style="39"/>
    <col min="5121" max="5121" width="22.85546875" style="39" customWidth="1"/>
    <col min="5122" max="5122" width="13.140625" style="39" bestFit="1" customWidth="1"/>
    <col min="5123" max="5125" width="11.5703125" style="39"/>
    <col min="5126" max="5126" width="13.42578125" style="39" bestFit="1" customWidth="1"/>
    <col min="5127" max="5376" width="11.5703125" style="39"/>
    <col min="5377" max="5377" width="22.85546875" style="39" customWidth="1"/>
    <col min="5378" max="5378" width="13.140625" style="39" bestFit="1" customWidth="1"/>
    <col min="5379" max="5381" width="11.5703125" style="39"/>
    <col min="5382" max="5382" width="13.42578125" style="39" bestFit="1" customWidth="1"/>
    <col min="5383" max="5632" width="11.5703125" style="39"/>
    <col min="5633" max="5633" width="22.85546875" style="39" customWidth="1"/>
    <col min="5634" max="5634" width="13.140625" style="39" bestFit="1" customWidth="1"/>
    <col min="5635" max="5637" width="11.5703125" style="39"/>
    <col min="5638" max="5638" width="13.42578125" style="39" bestFit="1" customWidth="1"/>
    <col min="5639" max="5888" width="11.5703125" style="39"/>
    <col min="5889" max="5889" width="22.85546875" style="39" customWidth="1"/>
    <col min="5890" max="5890" width="13.140625" style="39" bestFit="1" customWidth="1"/>
    <col min="5891" max="5893" width="11.5703125" style="39"/>
    <col min="5894" max="5894" width="13.42578125" style="39" bestFit="1" customWidth="1"/>
    <col min="5895" max="6144" width="11.5703125" style="39"/>
    <col min="6145" max="6145" width="22.85546875" style="39" customWidth="1"/>
    <col min="6146" max="6146" width="13.140625" style="39" bestFit="1" customWidth="1"/>
    <col min="6147" max="6149" width="11.5703125" style="39"/>
    <col min="6150" max="6150" width="13.42578125" style="39" bestFit="1" customWidth="1"/>
    <col min="6151" max="6400" width="11.5703125" style="39"/>
    <col min="6401" max="6401" width="22.85546875" style="39" customWidth="1"/>
    <col min="6402" max="6402" width="13.140625" style="39" bestFit="1" customWidth="1"/>
    <col min="6403" max="6405" width="11.5703125" style="39"/>
    <col min="6406" max="6406" width="13.42578125" style="39" bestFit="1" customWidth="1"/>
    <col min="6407" max="6656" width="11.5703125" style="39"/>
    <col min="6657" max="6657" width="22.85546875" style="39" customWidth="1"/>
    <col min="6658" max="6658" width="13.140625" style="39" bestFit="1" customWidth="1"/>
    <col min="6659" max="6661" width="11.5703125" style="39"/>
    <col min="6662" max="6662" width="13.42578125" style="39" bestFit="1" customWidth="1"/>
    <col min="6663" max="6912" width="11.5703125" style="39"/>
    <col min="6913" max="6913" width="22.85546875" style="39" customWidth="1"/>
    <col min="6914" max="6914" width="13.140625" style="39" bestFit="1" customWidth="1"/>
    <col min="6915" max="6917" width="11.5703125" style="39"/>
    <col min="6918" max="6918" width="13.42578125" style="39" bestFit="1" customWidth="1"/>
    <col min="6919" max="7168" width="11.5703125" style="39"/>
    <col min="7169" max="7169" width="22.85546875" style="39" customWidth="1"/>
    <col min="7170" max="7170" width="13.140625" style="39" bestFit="1" customWidth="1"/>
    <col min="7171" max="7173" width="11.5703125" style="39"/>
    <col min="7174" max="7174" width="13.42578125" style="39" bestFit="1" customWidth="1"/>
    <col min="7175" max="7424" width="11.5703125" style="39"/>
    <col min="7425" max="7425" width="22.85546875" style="39" customWidth="1"/>
    <col min="7426" max="7426" width="13.140625" style="39" bestFit="1" customWidth="1"/>
    <col min="7427" max="7429" width="11.5703125" style="39"/>
    <col min="7430" max="7430" width="13.42578125" style="39" bestFit="1" customWidth="1"/>
    <col min="7431" max="7680" width="11.5703125" style="39"/>
    <col min="7681" max="7681" width="22.85546875" style="39" customWidth="1"/>
    <col min="7682" max="7682" width="13.140625" style="39" bestFit="1" customWidth="1"/>
    <col min="7683" max="7685" width="11.5703125" style="39"/>
    <col min="7686" max="7686" width="13.42578125" style="39" bestFit="1" customWidth="1"/>
    <col min="7687" max="7936" width="11.5703125" style="39"/>
    <col min="7937" max="7937" width="22.85546875" style="39" customWidth="1"/>
    <col min="7938" max="7938" width="13.140625" style="39" bestFit="1" customWidth="1"/>
    <col min="7939" max="7941" width="11.5703125" style="39"/>
    <col min="7942" max="7942" width="13.42578125" style="39" bestFit="1" customWidth="1"/>
    <col min="7943" max="8192" width="11.5703125" style="39"/>
    <col min="8193" max="8193" width="22.85546875" style="39" customWidth="1"/>
    <col min="8194" max="8194" width="13.140625" style="39" bestFit="1" customWidth="1"/>
    <col min="8195" max="8197" width="11.5703125" style="39"/>
    <col min="8198" max="8198" width="13.42578125" style="39" bestFit="1" customWidth="1"/>
    <col min="8199" max="8448" width="11.5703125" style="39"/>
    <col min="8449" max="8449" width="22.85546875" style="39" customWidth="1"/>
    <col min="8450" max="8450" width="13.140625" style="39" bestFit="1" customWidth="1"/>
    <col min="8451" max="8453" width="11.5703125" style="39"/>
    <col min="8454" max="8454" width="13.42578125" style="39" bestFit="1" customWidth="1"/>
    <col min="8455" max="8704" width="11.5703125" style="39"/>
    <col min="8705" max="8705" width="22.85546875" style="39" customWidth="1"/>
    <col min="8706" max="8706" width="13.140625" style="39" bestFit="1" customWidth="1"/>
    <col min="8707" max="8709" width="11.5703125" style="39"/>
    <col min="8710" max="8710" width="13.42578125" style="39" bestFit="1" customWidth="1"/>
    <col min="8711" max="8960" width="11.5703125" style="39"/>
    <col min="8961" max="8961" width="22.85546875" style="39" customWidth="1"/>
    <col min="8962" max="8962" width="13.140625" style="39" bestFit="1" customWidth="1"/>
    <col min="8963" max="8965" width="11.5703125" style="39"/>
    <col min="8966" max="8966" width="13.42578125" style="39" bestFit="1" customWidth="1"/>
    <col min="8967" max="9216" width="11.5703125" style="39"/>
    <col min="9217" max="9217" width="22.85546875" style="39" customWidth="1"/>
    <col min="9218" max="9218" width="13.140625" style="39" bestFit="1" customWidth="1"/>
    <col min="9219" max="9221" width="11.5703125" style="39"/>
    <col min="9222" max="9222" width="13.42578125" style="39" bestFit="1" customWidth="1"/>
    <col min="9223" max="9472" width="11.5703125" style="39"/>
    <col min="9473" max="9473" width="22.85546875" style="39" customWidth="1"/>
    <col min="9474" max="9474" width="13.140625" style="39" bestFit="1" customWidth="1"/>
    <col min="9475" max="9477" width="11.5703125" style="39"/>
    <col min="9478" max="9478" width="13.42578125" style="39" bestFit="1" customWidth="1"/>
    <col min="9479" max="9728" width="11.5703125" style="39"/>
    <col min="9729" max="9729" width="22.85546875" style="39" customWidth="1"/>
    <col min="9730" max="9730" width="13.140625" style="39" bestFit="1" customWidth="1"/>
    <col min="9731" max="9733" width="11.5703125" style="39"/>
    <col min="9734" max="9734" width="13.42578125" style="39" bestFit="1" customWidth="1"/>
    <col min="9735" max="9984" width="11.5703125" style="39"/>
    <col min="9985" max="9985" width="22.85546875" style="39" customWidth="1"/>
    <col min="9986" max="9986" width="13.140625" style="39" bestFit="1" customWidth="1"/>
    <col min="9987" max="9989" width="11.5703125" style="39"/>
    <col min="9990" max="9990" width="13.42578125" style="39" bestFit="1" customWidth="1"/>
    <col min="9991" max="10240" width="11.5703125" style="39"/>
    <col min="10241" max="10241" width="22.85546875" style="39" customWidth="1"/>
    <col min="10242" max="10242" width="13.140625" style="39" bestFit="1" customWidth="1"/>
    <col min="10243" max="10245" width="11.5703125" style="39"/>
    <col min="10246" max="10246" width="13.42578125" style="39" bestFit="1" customWidth="1"/>
    <col min="10247" max="10496" width="11.5703125" style="39"/>
    <col min="10497" max="10497" width="22.85546875" style="39" customWidth="1"/>
    <col min="10498" max="10498" width="13.140625" style="39" bestFit="1" customWidth="1"/>
    <col min="10499" max="10501" width="11.5703125" style="39"/>
    <col min="10502" max="10502" width="13.42578125" style="39" bestFit="1" customWidth="1"/>
    <col min="10503" max="10752" width="11.5703125" style="39"/>
    <col min="10753" max="10753" width="22.85546875" style="39" customWidth="1"/>
    <col min="10754" max="10754" width="13.140625" style="39" bestFit="1" customWidth="1"/>
    <col min="10755" max="10757" width="11.5703125" style="39"/>
    <col min="10758" max="10758" width="13.42578125" style="39" bestFit="1" customWidth="1"/>
    <col min="10759" max="11008" width="11.5703125" style="39"/>
    <col min="11009" max="11009" width="22.85546875" style="39" customWidth="1"/>
    <col min="11010" max="11010" width="13.140625" style="39" bestFit="1" customWidth="1"/>
    <col min="11011" max="11013" width="11.5703125" style="39"/>
    <col min="11014" max="11014" width="13.42578125" style="39" bestFit="1" customWidth="1"/>
    <col min="11015" max="11264" width="11.5703125" style="39"/>
    <col min="11265" max="11265" width="22.85546875" style="39" customWidth="1"/>
    <col min="11266" max="11266" width="13.140625" style="39" bestFit="1" customWidth="1"/>
    <col min="11267" max="11269" width="11.5703125" style="39"/>
    <col min="11270" max="11270" width="13.42578125" style="39" bestFit="1" customWidth="1"/>
    <col min="11271" max="11520" width="11.5703125" style="39"/>
    <col min="11521" max="11521" width="22.85546875" style="39" customWidth="1"/>
    <col min="11522" max="11522" width="13.140625" style="39" bestFit="1" customWidth="1"/>
    <col min="11523" max="11525" width="11.5703125" style="39"/>
    <col min="11526" max="11526" width="13.42578125" style="39" bestFit="1" customWidth="1"/>
    <col min="11527" max="11776" width="11.5703125" style="39"/>
    <col min="11777" max="11777" width="22.85546875" style="39" customWidth="1"/>
    <col min="11778" max="11778" width="13.140625" style="39" bestFit="1" customWidth="1"/>
    <col min="11779" max="11781" width="11.5703125" style="39"/>
    <col min="11782" max="11782" width="13.42578125" style="39" bestFit="1" customWidth="1"/>
    <col min="11783" max="12032" width="11.5703125" style="39"/>
    <col min="12033" max="12033" width="22.85546875" style="39" customWidth="1"/>
    <col min="12034" max="12034" width="13.140625" style="39" bestFit="1" customWidth="1"/>
    <col min="12035" max="12037" width="11.5703125" style="39"/>
    <col min="12038" max="12038" width="13.42578125" style="39" bestFit="1" customWidth="1"/>
    <col min="12039" max="12288" width="11.5703125" style="39"/>
    <col min="12289" max="12289" width="22.85546875" style="39" customWidth="1"/>
    <col min="12290" max="12290" width="13.140625" style="39" bestFit="1" customWidth="1"/>
    <col min="12291" max="12293" width="11.5703125" style="39"/>
    <col min="12294" max="12294" width="13.42578125" style="39" bestFit="1" customWidth="1"/>
    <col min="12295" max="12544" width="11.5703125" style="39"/>
    <col min="12545" max="12545" width="22.85546875" style="39" customWidth="1"/>
    <col min="12546" max="12546" width="13.140625" style="39" bestFit="1" customWidth="1"/>
    <col min="12547" max="12549" width="11.5703125" style="39"/>
    <col min="12550" max="12550" width="13.42578125" style="39" bestFit="1" customWidth="1"/>
    <col min="12551" max="12800" width="11.5703125" style="39"/>
    <col min="12801" max="12801" width="22.85546875" style="39" customWidth="1"/>
    <col min="12802" max="12802" width="13.140625" style="39" bestFit="1" customWidth="1"/>
    <col min="12803" max="12805" width="11.5703125" style="39"/>
    <col min="12806" max="12806" width="13.42578125" style="39" bestFit="1" customWidth="1"/>
    <col min="12807" max="13056" width="11.5703125" style="39"/>
    <col min="13057" max="13057" width="22.85546875" style="39" customWidth="1"/>
    <col min="13058" max="13058" width="13.140625" style="39" bestFit="1" customWidth="1"/>
    <col min="13059" max="13061" width="11.5703125" style="39"/>
    <col min="13062" max="13062" width="13.42578125" style="39" bestFit="1" customWidth="1"/>
    <col min="13063" max="13312" width="11.5703125" style="39"/>
    <col min="13313" max="13313" width="22.85546875" style="39" customWidth="1"/>
    <col min="13314" max="13314" width="13.140625" style="39" bestFit="1" customWidth="1"/>
    <col min="13315" max="13317" width="11.5703125" style="39"/>
    <col min="13318" max="13318" width="13.42578125" style="39" bestFit="1" customWidth="1"/>
    <col min="13319" max="13568" width="11.5703125" style="39"/>
    <col min="13569" max="13569" width="22.85546875" style="39" customWidth="1"/>
    <col min="13570" max="13570" width="13.140625" style="39" bestFit="1" customWidth="1"/>
    <col min="13571" max="13573" width="11.5703125" style="39"/>
    <col min="13574" max="13574" width="13.42578125" style="39" bestFit="1" customWidth="1"/>
    <col min="13575" max="13824" width="11.5703125" style="39"/>
    <col min="13825" max="13825" width="22.85546875" style="39" customWidth="1"/>
    <col min="13826" max="13826" width="13.140625" style="39" bestFit="1" customWidth="1"/>
    <col min="13827" max="13829" width="11.5703125" style="39"/>
    <col min="13830" max="13830" width="13.42578125" style="39" bestFit="1" customWidth="1"/>
    <col min="13831" max="14080" width="11.5703125" style="39"/>
    <col min="14081" max="14081" width="22.85546875" style="39" customWidth="1"/>
    <col min="14082" max="14082" width="13.140625" style="39" bestFit="1" customWidth="1"/>
    <col min="14083" max="14085" width="11.5703125" style="39"/>
    <col min="14086" max="14086" width="13.42578125" style="39" bestFit="1" customWidth="1"/>
    <col min="14087" max="14336" width="11.5703125" style="39"/>
    <col min="14337" max="14337" width="22.85546875" style="39" customWidth="1"/>
    <col min="14338" max="14338" width="13.140625" style="39" bestFit="1" customWidth="1"/>
    <col min="14339" max="14341" width="11.5703125" style="39"/>
    <col min="14342" max="14342" width="13.42578125" style="39" bestFit="1" customWidth="1"/>
    <col min="14343" max="14592" width="11.5703125" style="39"/>
    <col min="14593" max="14593" width="22.85546875" style="39" customWidth="1"/>
    <col min="14594" max="14594" width="13.140625" style="39" bestFit="1" customWidth="1"/>
    <col min="14595" max="14597" width="11.5703125" style="39"/>
    <col min="14598" max="14598" width="13.42578125" style="39" bestFit="1" customWidth="1"/>
    <col min="14599" max="14848" width="11.5703125" style="39"/>
    <col min="14849" max="14849" width="22.85546875" style="39" customWidth="1"/>
    <col min="14850" max="14850" width="13.140625" style="39" bestFit="1" customWidth="1"/>
    <col min="14851" max="14853" width="11.5703125" style="39"/>
    <col min="14854" max="14854" width="13.42578125" style="39" bestFit="1" customWidth="1"/>
    <col min="14855" max="15104" width="11.5703125" style="39"/>
    <col min="15105" max="15105" width="22.85546875" style="39" customWidth="1"/>
    <col min="15106" max="15106" width="13.140625" style="39" bestFit="1" customWidth="1"/>
    <col min="15107" max="15109" width="11.5703125" style="39"/>
    <col min="15110" max="15110" width="13.42578125" style="39" bestFit="1" customWidth="1"/>
    <col min="15111" max="15360" width="11.5703125" style="39"/>
    <col min="15361" max="15361" width="22.85546875" style="39" customWidth="1"/>
    <col min="15362" max="15362" width="13.140625" style="39" bestFit="1" customWidth="1"/>
    <col min="15363" max="15365" width="11.5703125" style="39"/>
    <col min="15366" max="15366" width="13.42578125" style="39" bestFit="1" customWidth="1"/>
    <col min="15367" max="15616" width="11.5703125" style="39"/>
    <col min="15617" max="15617" width="22.85546875" style="39" customWidth="1"/>
    <col min="15618" max="15618" width="13.140625" style="39" bestFit="1" customWidth="1"/>
    <col min="15619" max="15621" width="11.5703125" style="39"/>
    <col min="15622" max="15622" width="13.42578125" style="39" bestFit="1" customWidth="1"/>
    <col min="15623" max="15872" width="11.5703125" style="39"/>
    <col min="15873" max="15873" width="22.85546875" style="39" customWidth="1"/>
    <col min="15874" max="15874" width="13.140625" style="39" bestFit="1" customWidth="1"/>
    <col min="15875" max="15877" width="11.5703125" style="39"/>
    <col min="15878" max="15878" width="13.42578125" style="39" bestFit="1" customWidth="1"/>
    <col min="15879" max="16128" width="11.5703125" style="39"/>
    <col min="16129" max="16129" width="22.85546875" style="39" customWidth="1"/>
    <col min="16130" max="16130" width="13.140625" style="39" bestFit="1" customWidth="1"/>
    <col min="16131" max="16133" width="11.5703125" style="39"/>
    <col min="16134" max="16134" width="13.42578125" style="39" bestFit="1" customWidth="1"/>
    <col min="16135" max="16384" width="11.5703125" style="39"/>
  </cols>
  <sheetData>
    <row r="1" spans="1:6" ht="18" x14ac:dyDescent="0.25">
      <c r="A1" s="38" t="s">
        <v>30</v>
      </c>
    </row>
    <row r="2" spans="1:6" x14ac:dyDescent="0.2">
      <c r="A2" s="40" t="s">
        <v>28</v>
      </c>
    </row>
    <row r="4" spans="1:6" s="44" customFormat="1" ht="12.75" x14ac:dyDescent="0.2">
      <c r="A4" s="41" t="s">
        <v>23</v>
      </c>
      <c r="B4" s="42"/>
      <c r="C4" s="42"/>
      <c r="D4" s="42"/>
      <c r="E4" s="43"/>
      <c r="F4" s="42"/>
    </row>
    <row r="5" spans="1:6" s="44" customFormat="1" ht="12.75" x14ac:dyDescent="0.2">
      <c r="F5" s="45"/>
    </row>
    <row r="6" spans="1:6" s="44" customFormat="1" ht="12.75" x14ac:dyDescent="0.2">
      <c r="A6" s="46" t="s">
        <v>0</v>
      </c>
      <c r="B6" s="46"/>
      <c r="C6" s="46"/>
      <c r="D6" s="46"/>
      <c r="E6" s="46"/>
      <c r="F6" s="46"/>
    </row>
    <row r="7" spans="1:6" s="44" customFormat="1" ht="12.75" x14ac:dyDescent="0.2">
      <c r="A7" s="40"/>
    </row>
    <row r="8" spans="1:6" s="44" customFormat="1" ht="12.75" x14ac:dyDescent="0.2">
      <c r="A8" s="47"/>
      <c r="B8" s="48" t="s">
        <v>1</v>
      </c>
      <c r="C8" s="48" t="s">
        <v>2</v>
      </c>
      <c r="D8" s="48" t="s">
        <v>3</v>
      </c>
      <c r="E8" s="77"/>
    </row>
    <row r="9" spans="1:6" s="44" customFormat="1" ht="12.75" x14ac:dyDescent="0.2">
      <c r="A9" s="44" t="s">
        <v>25</v>
      </c>
      <c r="B9" s="76"/>
      <c r="C9" s="76"/>
      <c r="D9" s="49">
        <f>C9-B9</f>
        <v>0</v>
      </c>
      <c r="E9" s="78"/>
    </row>
    <row r="10" spans="1:6" s="44" customFormat="1" ht="12.75" x14ac:dyDescent="0.2">
      <c r="A10" s="50" t="s">
        <v>24</v>
      </c>
      <c r="B10" s="76"/>
      <c r="C10" s="76"/>
      <c r="D10" s="49">
        <f>C10-B10</f>
        <v>0</v>
      </c>
      <c r="E10" s="78"/>
    </row>
    <row r="11" spans="1:6" s="44" customFormat="1" ht="12.75" x14ac:dyDescent="0.2">
      <c r="A11" s="50" t="s">
        <v>4</v>
      </c>
      <c r="B11" s="76"/>
      <c r="C11" s="76"/>
      <c r="D11" s="49">
        <f>-(C11-B11)</f>
        <v>0</v>
      </c>
      <c r="E11" s="78"/>
    </row>
    <row r="12" spans="1:6" s="44" customFormat="1" ht="12.75" x14ac:dyDescent="0.2">
      <c r="A12" s="50" t="s">
        <v>5</v>
      </c>
      <c r="B12" s="76"/>
      <c r="C12" s="76"/>
      <c r="D12" s="49">
        <f>-(C12-B12)</f>
        <v>0</v>
      </c>
      <c r="E12" s="78"/>
    </row>
    <row r="13" spans="1:6" s="44" customFormat="1" ht="12.75" x14ac:dyDescent="0.2">
      <c r="A13" s="51"/>
    </row>
    <row r="14" spans="1:6" s="44" customFormat="1" ht="25.5" x14ac:dyDescent="0.2">
      <c r="A14" s="52"/>
      <c r="B14" s="53" t="s">
        <v>3</v>
      </c>
      <c r="C14" s="53" t="s">
        <v>6</v>
      </c>
      <c r="D14" s="53" t="s">
        <v>7</v>
      </c>
      <c r="E14" s="54" t="s">
        <v>22</v>
      </c>
      <c r="F14" s="53" t="s">
        <v>8</v>
      </c>
    </row>
    <row r="15" spans="1:6" s="44" customFormat="1" ht="12.75" x14ac:dyDescent="0.2">
      <c r="A15" s="55" t="s">
        <v>9</v>
      </c>
      <c r="B15" s="56">
        <f>D9</f>
        <v>0</v>
      </c>
      <c r="C15" s="57">
        <v>8.3000000000000004E-2</v>
      </c>
      <c r="D15" s="58">
        <f>ROUND((B15*C15)/5,2)*5</f>
        <v>0</v>
      </c>
      <c r="E15" s="59">
        <f>ROUND((D15*0.077)/5,2)*5</f>
        <v>0</v>
      </c>
      <c r="F15" s="60">
        <f>D15+E15</f>
        <v>0</v>
      </c>
    </row>
    <row r="16" spans="1:6" s="44" customFormat="1" ht="12.75" x14ac:dyDescent="0.2">
      <c r="A16" s="55" t="s">
        <v>10</v>
      </c>
      <c r="B16" s="56">
        <f>D10</f>
        <v>0</v>
      </c>
      <c r="C16" s="57">
        <v>4.9000000000000002E-2</v>
      </c>
      <c r="D16" s="58">
        <f>ROUND((B16*C16)/5,2)*5</f>
        <v>0</v>
      </c>
      <c r="E16" s="59">
        <f t="shared" ref="E16:E21" si="0">ROUND((D16*0.077)/5,2)*5</f>
        <v>0</v>
      </c>
      <c r="F16" s="60">
        <f t="shared" ref="F16:F23" si="1">D16+E16</f>
        <v>0</v>
      </c>
    </row>
    <row r="17" spans="1:7" s="44" customFormat="1" ht="12.75" x14ac:dyDescent="0.2">
      <c r="A17" s="55" t="s">
        <v>26</v>
      </c>
      <c r="B17" s="55"/>
      <c r="C17" s="57"/>
      <c r="D17" s="58">
        <f>17*12</f>
        <v>204</v>
      </c>
      <c r="E17" s="59">
        <f>D17*0.077</f>
        <v>15.708</v>
      </c>
      <c r="F17" s="60">
        <f>ROUND((D17+E17)/5,2)*5</f>
        <v>219.7</v>
      </c>
      <c r="G17" s="40"/>
    </row>
    <row r="18" spans="1:7" s="44" customFormat="1" ht="12.75" x14ac:dyDescent="0.2">
      <c r="A18" s="55" t="s">
        <v>11</v>
      </c>
      <c r="B18" s="56">
        <f>D9</f>
        <v>0</v>
      </c>
      <c r="C18" s="57">
        <v>9.0999999999999998E-2</v>
      </c>
      <c r="D18" s="58">
        <f t="shared" ref="D18:D23" si="2">ROUND((B18*C18)/5,2)*5</f>
        <v>0</v>
      </c>
      <c r="E18" s="59">
        <f t="shared" si="0"/>
        <v>0</v>
      </c>
      <c r="F18" s="60">
        <f t="shared" si="1"/>
        <v>0</v>
      </c>
    </row>
    <row r="19" spans="1:7" s="44" customFormat="1" ht="12.75" x14ac:dyDescent="0.2">
      <c r="A19" s="55" t="s">
        <v>12</v>
      </c>
      <c r="B19" s="56">
        <f>D10</f>
        <v>0</v>
      </c>
      <c r="C19" s="57">
        <v>5.0999999999999997E-2</v>
      </c>
      <c r="D19" s="58">
        <f t="shared" si="2"/>
        <v>0</v>
      </c>
      <c r="E19" s="59">
        <f t="shared" si="0"/>
        <v>0</v>
      </c>
      <c r="F19" s="60">
        <f t="shared" si="1"/>
        <v>0</v>
      </c>
    </row>
    <row r="20" spans="1:7" s="44" customFormat="1" ht="12.75" x14ac:dyDescent="0.2">
      <c r="A20" s="55" t="s">
        <v>13</v>
      </c>
      <c r="B20" s="56">
        <f>(D9+D10)</f>
        <v>0</v>
      </c>
      <c r="C20" s="57">
        <v>2.3E-2</v>
      </c>
      <c r="D20" s="58">
        <f t="shared" si="2"/>
        <v>0</v>
      </c>
      <c r="E20" s="59">
        <f t="shared" si="0"/>
        <v>0</v>
      </c>
      <c r="F20" s="60">
        <f t="shared" si="1"/>
        <v>0</v>
      </c>
    </row>
    <row r="21" spans="1:7" s="44" customFormat="1" ht="12.75" x14ac:dyDescent="0.2">
      <c r="A21" s="55" t="s">
        <v>14</v>
      </c>
      <c r="B21" s="56">
        <f>(D9+D10)</f>
        <v>0</v>
      </c>
      <c r="C21" s="57">
        <v>4.5999999999999999E-3</v>
      </c>
      <c r="D21" s="58">
        <f t="shared" si="2"/>
        <v>0</v>
      </c>
      <c r="E21" s="59">
        <f t="shared" si="0"/>
        <v>0</v>
      </c>
      <c r="F21" s="60">
        <f t="shared" si="1"/>
        <v>0</v>
      </c>
    </row>
    <row r="22" spans="1:7" s="44" customFormat="1" ht="12.75" x14ac:dyDescent="0.2">
      <c r="A22" s="55" t="s">
        <v>15</v>
      </c>
      <c r="B22" s="56">
        <f>D11</f>
        <v>0</v>
      </c>
      <c r="C22" s="57">
        <v>8.1000000000000003E-2</v>
      </c>
      <c r="D22" s="58">
        <f t="shared" si="2"/>
        <v>0</v>
      </c>
      <c r="E22" s="59"/>
      <c r="F22" s="60">
        <f t="shared" si="1"/>
        <v>0</v>
      </c>
    </row>
    <row r="23" spans="1:7" s="44" customFormat="1" ht="12.75" x14ac:dyDescent="0.2">
      <c r="A23" s="55" t="s">
        <v>16</v>
      </c>
      <c r="B23" s="56">
        <f>D12</f>
        <v>0</v>
      </c>
      <c r="C23" s="57">
        <v>4.4999999999999998E-2</v>
      </c>
      <c r="D23" s="58">
        <f t="shared" si="2"/>
        <v>0</v>
      </c>
      <c r="E23" s="59"/>
      <c r="F23" s="60">
        <f t="shared" si="1"/>
        <v>0</v>
      </c>
    </row>
    <row r="24" spans="1:7" s="44" customFormat="1" ht="12.75" x14ac:dyDescent="0.2">
      <c r="A24" s="46" t="s">
        <v>17</v>
      </c>
      <c r="B24" s="46"/>
      <c r="C24" s="46"/>
      <c r="D24" s="52"/>
      <c r="E24" s="46"/>
      <c r="F24" s="61">
        <f>SUM(F15:F23)</f>
        <v>219.7</v>
      </c>
    </row>
    <row r="25" spans="1:7" s="62" customFormat="1" ht="12.75" x14ac:dyDescent="0.2"/>
    <row r="26" spans="1:7" s="44" customFormat="1" ht="15" customHeight="1" x14ac:dyDescent="0.2"/>
    <row r="27" spans="1:7" s="44" customFormat="1" ht="12.75" x14ac:dyDescent="0.2">
      <c r="A27" s="63" t="s">
        <v>29</v>
      </c>
      <c r="B27" s="63"/>
      <c r="C27" s="63"/>
      <c r="D27" s="63"/>
      <c r="E27" s="63"/>
      <c r="F27" s="63"/>
    </row>
    <row r="28" spans="1:7" s="44" customFormat="1" ht="12.75" x14ac:dyDescent="0.2">
      <c r="A28" s="40"/>
      <c r="E28" s="81"/>
    </row>
    <row r="29" spans="1:7" s="44" customFormat="1" ht="12.75" x14ac:dyDescent="0.2">
      <c r="A29" s="47"/>
      <c r="B29" s="48" t="s">
        <v>1</v>
      </c>
      <c r="C29" s="48" t="s">
        <v>2</v>
      </c>
      <c r="D29" s="48" t="s">
        <v>3</v>
      </c>
      <c r="E29" s="77"/>
    </row>
    <row r="30" spans="1:7" s="44" customFormat="1" ht="12.75" x14ac:dyDescent="0.2">
      <c r="A30" s="44" t="str">
        <f t="shared" ref="A30:C31" si="3">A9</f>
        <v>HT</v>
      </c>
      <c r="B30" s="49">
        <f t="shared" si="3"/>
        <v>0</v>
      </c>
      <c r="C30" s="49">
        <f t="shared" si="3"/>
        <v>0</v>
      </c>
      <c r="D30" s="49">
        <f>C30-B30</f>
        <v>0</v>
      </c>
      <c r="E30" s="78"/>
    </row>
    <row r="31" spans="1:7" s="44" customFormat="1" ht="12.75" x14ac:dyDescent="0.2">
      <c r="A31" s="50" t="str">
        <f t="shared" si="3"/>
        <v>NT</v>
      </c>
      <c r="B31" s="49">
        <f t="shared" si="3"/>
        <v>0</v>
      </c>
      <c r="C31" s="49">
        <f t="shared" si="3"/>
        <v>0</v>
      </c>
      <c r="D31" s="49">
        <f>C31-B31</f>
        <v>0</v>
      </c>
      <c r="E31" s="78"/>
    </row>
    <row r="32" spans="1:7" s="44" customFormat="1" ht="12.75" x14ac:dyDescent="0.2">
      <c r="A32" s="50" t="s">
        <v>4</v>
      </c>
      <c r="B32" s="49">
        <f>B11</f>
        <v>0</v>
      </c>
      <c r="C32" s="49">
        <f>C11</f>
        <v>0</v>
      </c>
      <c r="D32" s="49">
        <f>-(C32-B32)</f>
        <v>0</v>
      </c>
      <c r="E32" s="82"/>
    </row>
    <row r="33" spans="1:7" s="44" customFormat="1" ht="12.75" x14ac:dyDescent="0.2">
      <c r="A33" s="50" t="s">
        <v>5</v>
      </c>
      <c r="B33" s="49">
        <f>B12</f>
        <v>0</v>
      </c>
      <c r="C33" s="49">
        <f>C12</f>
        <v>0</v>
      </c>
      <c r="D33" s="49">
        <f>-(C33-B33)</f>
        <v>0</v>
      </c>
      <c r="E33" s="82"/>
    </row>
    <row r="34" spans="1:7" s="44" customFormat="1" ht="12.75" x14ac:dyDescent="0.2">
      <c r="A34" s="51"/>
    </row>
    <row r="35" spans="1:7" s="44" customFormat="1" ht="25.5" x14ac:dyDescent="0.2">
      <c r="A35" s="64"/>
      <c r="B35" s="65" t="s">
        <v>3</v>
      </c>
      <c r="C35" s="65" t="s">
        <v>6</v>
      </c>
      <c r="D35" s="65" t="s">
        <v>7</v>
      </c>
      <c r="E35" s="66" t="s">
        <v>21</v>
      </c>
      <c r="F35" s="65" t="s">
        <v>8</v>
      </c>
    </row>
    <row r="36" spans="1:7" s="44" customFormat="1" ht="12.75" x14ac:dyDescent="0.2">
      <c r="A36" s="67" t="s">
        <v>9</v>
      </c>
      <c r="B36" s="68">
        <f>B15</f>
        <v>0</v>
      </c>
      <c r="C36" s="69">
        <f>Kleinbezüger!C30</f>
        <v>0.11</v>
      </c>
      <c r="D36" s="70">
        <f>ROUND((B36*C36)/5,2)*5</f>
        <v>0</v>
      </c>
      <c r="E36" s="71">
        <f>ROUND((D36*0.081)/5,2)*5</f>
        <v>0</v>
      </c>
      <c r="F36" s="72">
        <f>D36+E36</f>
        <v>0</v>
      </c>
    </row>
    <row r="37" spans="1:7" s="44" customFormat="1" ht="12.75" x14ac:dyDescent="0.2">
      <c r="A37" s="67" t="s">
        <v>10</v>
      </c>
      <c r="B37" s="68">
        <f>B16</f>
        <v>0</v>
      </c>
      <c r="C37" s="69">
        <f>Kleinbezüger!C31</f>
        <v>0.09</v>
      </c>
      <c r="D37" s="70">
        <f>ROUND((B37*C37)/5,2)*5</f>
        <v>0</v>
      </c>
      <c r="E37" s="71">
        <f t="shared" ref="E37:E43" si="4">ROUND((D37*0.081)/5,2)*5</f>
        <v>0</v>
      </c>
      <c r="F37" s="72">
        <f t="shared" ref="F37:F45" si="5">D37+E37</f>
        <v>0</v>
      </c>
    </row>
    <row r="38" spans="1:7" s="44" customFormat="1" ht="12.75" x14ac:dyDescent="0.2">
      <c r="A38" s="67" t="s">
        <v>26</v>
      </c>
      <c r="B38" s="67"/>
      <c r="C38" s="69"/>
      <c r="D38" s="70">
        <f>12*10</f>
        <v>120</v>
      </c>
      <c r="E38" s="71">
        <f t="shared" si="4"/>
        <v>9.6999999999999993</v>
      </c>
      <c r="F38" s="72">
        <f t="shared" si="5"/>
        <v>129.69999999999999</v>
      </c>
    </row>
    <row r="39" spans="1:7" s="44" customFormat="1" ht="12.75" x14ac:dyDescent="0.2">
      <c r="A39" s="67" t="s">
        <v>11</v>
      </c>
      <c r="B39" s="68">
        <f>B18</f>
        <v>0</v>
      </c>
      <c r="C39" s="69">
        <f>Kleinbezüger!C33</f>
        <v>0.18099999999999999</v>
      </c>
      <c r="D39" s="70">
        <f t="shared" ref="D39:D45" si="6">ROUND((B39*C39)/5,2)*5</f>
        <v>0</v>
      </c>
      <c r="E39" s="71">
        <f t="shared" si="4"/>
        <v>0</v>
      </c>
      <c r="F39" s="72">
        <f t="shared" si="5"/>
        <v>0</v>
      </c>
    </row>
    <row r="40" spans="1:7" s="44" customFormat="1" ht="12.75" x14ac:dyDescent="0.2">
      <c r="A40" s="67" t="s">
        <v>12</v>
      </c>
      <c r="B40" s="68">
        <f>B19</f>
        <v>0</v>
      </c>
      <c r="C40" s="69">
        <f>Kleinbezüger!C34</f>
        <v>0.16700000000000001</v>
      </c>
      <c r="D40" s="70">
        <f t="shared" si="6"/>
        <v>0</v>
      </c>
      <c r="E40" s="71">
        <f t="shared" si="4"/>
        <v>0</v>
      </c>
      <c r="F40" s="72">
        <f t="shared" si="5"/>
        <v>0</v>
      </c>
    </row>
    <row r="41" spans="1:7" s="44" customFormat="1" ht="12.75" x14ac:dyDescent="0.2">
      <c r="A41" s="67" t="s">
        <v>13</v>
      </c>
      <c r="B41" s="68">
        <f>B20</f>
        <v>0</v>
      </c>
      <c r="C41" s="69">
        <f>Kleinbezüger!C35</f>
        <v>2.3E-2</v>
      </c>
      <c r="D41" s="70">
        <f t="shared" si="6"/>
        <v>0</v>
      </c>
      <c r="E41" s="71">
        <f t="shared" si="4"/>
        <v>0</v>
      </c>
      <c r="F41" s="72">
        <f t="shared" si="5"/>
        <v>0</v>
      </c>
    </row>
    <row r="42" spans="1:7" s="44" customFormat="1" ht="12.75" x14ac:dyDescent="0.2">
      <c r="A42" s="67" t="s">
        <v>14</v>
      </c>
      <c r="B42" s="68">
        <f>B21</f>
        <v>0</v>
      </c>
      <c r="C42" s="69">
        <f>Kleinbezüger!C36</f>
        <v>5.5000000000000005E-3</v>
      </c>
      <c r="D42" s="70">
        <f t="shared" si="6"/>
        <v>0</v>
      </c>
      <c r="E42" s="71">
        <f t="shared" si="4"/>
        <v>0</v>
      </c>
      <c r="F42" s="72">
        <f t="shared" si="5"/>
        <v>0</v>
      </c>
    </row>
    <row r="43" spans="1:7" s="44" customFormat="1" ht="12.75" x14ac:dyDescent="0.2">
      <c r="A43" s="67" t="s">
        <v>18</v>
      </c>
      <c r="B43" s="68">
        <f>B42</f>
        <v>0</v>
      </c>
      <c r="C43" s="69">
        <f>Kleinbezüger!C37</f>
        <v>2.3E-3</v>
      </c>
      <c r="D43" s="70">
        <f t="shared" si="6"/>
        <v>0</v>
      </c>
      <c r="E43" s="71">
        <f t="shared" si="4"/>
        <v>0</v>
      </c>
      <c r="F43" s="72">
        <f t="shared" si="5"/>
        <v>0</v>
      </c>
    </row>
    <row r="44" spans="1:7" s="44" customFormat="1" ht="12.75" x14ac:dyDescent="0.2">
      <c r="A44" s="67" t="s">
        <v>15</v>
      </c>
      <c r="B44" s="68">
        <f>B22</f>
        <v>0</v>
      </c>
      <c r="C44" s="69">
        <v>0.126</v>
      </c>
      <c r="D44" s="70">
        <f t="shared" si="6"/>
        <v>0</v>
      </c>
      <c r="E44" s="71"/>
      <c r="F44" s="72">
        <f>D44+E44</f>
        <v>0</v>
      </c>
    </row>
    <row r="45" spans="1:7" s="44" customFormat="1" ht="12.75" x14ac:dyDescent="0.2">
      <c r="A45" s="67" t="s">
        <v>16</v>
      </c>
      <c r="B45" s="68">
        <f>B23</f>
        <v>0</v>
      </c>
      <c r="C45" s="69">
        <v>0.126</v>
      </c>
      <c r="D45" s="70">
        <f t="shared" si="6"/>
        <v>0</v>
      </c>
      <c r="E45" s="71"/>
      <c r="F45" s="72">
        <f t="shared" si="5"/>
        <v>0</v>
      </c>
    </row>
    <row r="46" spans="1:7" s="44" customFormat="1" ht="12.75" x14ac:dyDescent="0.2">
      <c r="A46" s="63" t="s">
        <v>19</v>
      </c>
      <c r="B46" s="63"/>
      <c r="C46" s="63"/>
      <c r="D46" s="64"/>
      <c r="E46" s="63"/>
      <c r="F46" s="73">
        <f>SUM(F36:F45)</f>
        <v>129.69999999999999</v>
      </c>
      <c r="G46" s="45"/>
    </row>
    <row r="47" spans="1:7" s="44" customFormat="1" ht="12.75" x14ac:dyDescent="0.2"/>
    <row r="48" spans="1:7" s="44" customFormat="1" ht="12.75" x14ac:dyDescent="0.2">
      <c r="C48" s="74" t="s">
        <v>34</v>
      </c>
      <c r="D48" s="74"/>
      <c r="E48" s="74"/>
      <c r="F48" s="79">
        <f>F46-F24</f>
        <v>-90</v>
      </c>
    </row>
    <row r="49" spans="1:7" s="44" customFormat="1" ht="12.75" x14ac:dyDescent="0.2">
      <c r="C49" s="74" t="s">
        <v>35</v>
      </c>
      <c r="D49" s="74"/>
      <c r="E49" s="74"/>
      <c r="F49" s="80">
        <f>F46/F24</f>
        <v>0.5903504779244424</v>
      </c>
      <c r="G49" s="45"/>
    </row>
    <row r="52" spans="1:7" x14ac:dyDescent="0.2">
      <c r="A52" s="63" t="s">
        <v>33</v>
      </c>
      <c r="B52" s="63"/>
      <c r="C52" s="63"/>
      <c r="D52" s="63"/>
      <c r="E52" s="63"/>
      <c r="F52" s="63"/>
    </row>
    <row r="53" spans="1:7" x14ac:dyDescent="0.2">
      <c r="A53" s="40"/>
      <c r="B53" s="44"/>
      <c r="C53" s="44"/>
      <c r="D53" s="44"/>
      <c r="E53" s="81"/>
      <c r="F53" s="44"/>
    </row>
    <row r="54" spans="1:7" x14ac:dyDescent="0.2">
      <c r="A54" s="47"/>
      <c r="B54" s="48" t="s">
        <v>1</v>
      </c>
      <c r="C54" s="48" t="s">
        <v>2</v>
      </c>
      <c r="D54" s="48" t="s">
        <v>3</v>
      </c>
      <c r="E54" s="77"/>
      <c r="F54" s="44"/>
    </row>
    <row r="55" spans="1:7" x14ac:dyDescent="0.2">
      <c r="A55" s="44" t="s">
        <v>25</v>
      </c>
      <c r="B55" s="49">
        <f>B9</f>
        <v>0</v>
      </c>
      <c r="C55" s="49">
        <f>C9</f>
        <v>0</v>
      </c>
      <c r="D55" s="49">
        <f>C55-B55</f>
        <v>0</v>
      </c>
      <c r="E55" s="78"/>
      <c r="F55" s="44"/>
    </row>
    <row r="56" spans="1:7" x14ac:dyDescent="0.2">
      <c r="A56" s="50" t="s">
        <v>24</v>
      </c>
      <c r="B56" s="49">
        <f>B10</f>
        <v>0</v>
      </c>
      <c r="C56" s="49">
        <f>C10</f>
        <v>0</v>
      </c>
      <c r="D56" s="49">
        <f>C56-B56</f>
        <v>0</v>
      </c>
      <c r="E56" s="78"/>
      <c r="F56" s="44"/>
    </row>
    <row r="57" spans="1:7" x14ac:dyDescent="0.2">
      <c r="A57" s="50" t="s">
        <v>4</v>
      </c>
      <c r="B57" s="49">
        <f t="shared" ref="B57:C58" si="7">B11</f>
        <v>0</v>
      </c>
      <c r="C57" s="49">
        <f t="shared" si="7"/>
        <v>0</v>
      </c>
      <c r="D57" s="49">
        <f>-(C57-B57)</f>
        <v>0</v>
      </c>
      <c r="E57" s="82"/>
      <c r="F57" s="44"/>
    </row>
    <row r="58" spans="1:7" x14ac:dyDescent="0.2">
      <c r="A58" s="50" t="s">
        <v>5</v>
      </c>
      <c r="B58" s="49">
        <f t="shared" si="7"/>
        <v>0</v>
      </c>
      <c r="C58" s="49">
        <f t="shared" si="7"/>
        <v>0</v>
      </c>
      <c r="D58" s="49">
        <f>-(C58-B58)</f>
        <v>0</v>
      </c>
      <c r="E58" s="82"/>
      <c r="F58" s="44"/>
    </row>
    <row r="59" spans="1:7" x14ac:dyDescent="0.2">
      <c r="A59" s="51"/>
      <c r="B59" s="44"/>
      <c r="C59" s="44"/>
      <c r="D59" s="44"/>
      <c r="E59" s="44"/>
      <c r="F59" s="44"/>
    </row>
    <row r="60" spans="1:7" ht="25.5" x14ac:dyDescent="0.2">
      <c r="A60" s="64"/>
      <c r="B60" s="65" t="s">
        <v>3</v>
      </c>
      <c r="C60" s="65" t="s">
        <v>6</v>
      </c>
      <c r="D60" s="65" t="s">
        <v>7</v>
      </c>
      <c r="E60" s="66" t="s">
        <v>21</v>
      </c>
      <c r="F60" s="65" t="s">
        <v>8</v>
      </c>
    </row>
    <row r="61" spans="1:7" x14ac:dyDescent="0.2">
      <c r="A61" s="67" t="s">
        <v>9</v>
      </c>
      <c r="B61" s="68">
        <f>D55</f>
        <v>0</v>
      </c>
      <c r="C61" s="69">
        <v>0.1</v>
      </c>
      <c r="D61" s="70">
        <f>ROUND((B61*C61)/5,2)*5</f>
        <v>0</v>
      </c>
      <c r="E61" s="71">
        <f>ROUND((D61*0.081)/5,2)*5</f>
        <v>0</v>
      </c>
      <c r="F61" s="72">
        <f>D61+E61</f>
        <v>0</v>
      </c>
    </row>
    <row r="62" spans="1:7" x14ac:dyDescent="0.2">
      <c r="A62" s="67" t="s">
        <v>10</v>
      </c>
      <c r="B62" s="68">
        <f>D56</f>
        <v>0</v>
      </c>
      <c r="C62" s="69">
        <v>0.08</v>
      </c>
      <c r="D62" s="70">
        <f>ROUND((B62*C62)/5,2)*5</f>
        <v>0</v>
      </c>
      <c r="E62" s="71">
        <f t="shared" ref="E62:E70" si="8">ROUND((D62*0.081)/5,2)*5</f>
        <v>0</v>
      </c>
      <c r="F62" s="72">
        <f t="shared" ref="F62:F68" si="9">D62+E62</f>
        <v>0</v>
      </c>
    </row>
    <row r="63" spans="1:7" x14ac:dyDescent="0.2">
      <c r="A63" s="67" t="s">
        <v>26</v>
      </c>
      <c r="B63" s="67"/>
      <c r="C63" s="69"/>
      <c r="D63" s="70">
        <f>12*10</f>
        <v>120</v>
      </c>
      <c r="E63" s="71">
        <f t="shared" si="8"/>
        <v>9.6999999999999993</v>
      </c>
      <c r="F63" s="72">
        <f t="shared" si="9"/>
        <v>129.69999999999999</v>
      </c>
    </row>
    <row r="64" spans="1:7" x14ac:dyDescent="0.2">
      <c r="A64" s="67" t="s">
        <v>11</v>
      </c>
      <c r="B64" s="68">
        <f>D55</f>
        <v>0</v>
      </c>
      <c r="C64" s="69">
        <v>0.33100000000000002</v>
      </c>
      <c r="D64" s="70">
        <f t="shared" ref="D64:D70" si="10">ROUND((B64*C64)/5,2)*5</f>
        <v>0</v>
      </c>
      <c r="E64" s="71">
        <f t="shared" si="8"/>
        <v>0</v>
      </c>
      <c r="F64" s="72">
        <f t="shared" si="9"/>
        <v>0</v>
      </c>
    </row>
    <row r="65" spans="1:6" x14ac:dyDescent="0.2">
      <c r="A65" s="67" t="s">
        <v>12</v>
      </c>
      <c r="B65" s="68">
        <f>D56</f>
        <v>0</v>
      </c>
      <c r="C65" s="69">
        <v>0.317</v>
      </c>
      <c r="D65" s="70">
        <f t="shared" si="10"/>
        <v>0</v>
      </c>
      <c r="E65" s="71">
        <f t="shared" si="8"/>
        <v>0</v>
      </c>
      <c r="F65" s="72">
        <f t="shared" si="9"/>
        <v>0</v>
      </c>
    </row>
    <row r="66" spans="1:6" x14ac:dyDescent="0.2">
      <c r="A66" s="67" t="s">
        <v>13</v>
      </c>
      <c r="B66" s="68">
        <f>D55+D56</f>
        <v>0</v>
      </c>
      <c r="C66" s="69">
        <v>2.3E-2</v>
      </c>
      <c r="D66" s="70">
        <f t="shared" si="10"/>
        <v>0</v>
      </c>
      <c r="E66" s="71">
        <f t="shared" si="8"/>
        <v>0</v>
      </c>
      <c r="F66" s="72">
        <f t="shared" si="9"/>
        <v>0</v>
      </c>
    </row>
    <row r="67" spans="1:6" x14ac:dyDescent="0.2">
      <c r="A67" s="67" t="s">
        <v>14</v>
      </c>
      <c r="B67" s="68">
        <f>D55+D56</f>
        <v>0</v>
      </c>
      <c r="C67" s="69">
        <v>7.4999999999999997E-3</v>
      </c>
      <c r="D67" s="70">
        <f>ROUND((B67*C67)/5,2)*5</f>
        <v>0</v>
      </c>
      <c r="E67" s="71">
        <f t="shared" si="8"/>
        <v>0</v>
      </c>
      <c r="F67" s="72">
        <f t="shared" si="9"/>
        <v>0</v>
      </c>
    </row>
    <row r="68" spans="1:6" x14ac:dyDescent="0.2">
      <c r="A68" s="67" t="s">
        <v>18</v>
      </c>
      <c r="B68" s="68">
        <f>B67</f>
        <v>0</v>
      </c>
      <c r="C68" s="69">
        <v>1.2E-2</v>
      </c>
      <c r="D68" s="70">
        <f t="shared" si="10"/>
        <v>0</v>
      </c>
      <c r="E68" s="71">
        <f t="shared" si="8"/>
        <v>0</v>
      </c>
      <c r="F68" s="72">
        <f t="shared" si="9"/>
        <v>0</v>
      </c>
    </row>
    <row r="69" spans="1:6" x14ac:dyDescent="0.2">
      <c r="A69" s="67" t="s">
        <v>15</v>
      </c>
      <c r="B69" s="68">
        <f>D57</f>
        <v>0</v>
      </c>
      <c r="C69" s="69">
        <v>0.22800000000000001</v>
      </c>
      <c r="D69" s="70">
        <f t="shared" si="10"/>
        <v>0</v>
      </c>
      <c r="E69" s="71">
        <f>ROUND((D69*0.081)/5,2)*5</f>
        <v>0</v>
      </c>
      <c r="F69" s="72">
        <f>D69+E69</f>
        <v>0</v>
      </c>
    </row>
    <row r="70" spans="1:6" x14ac:dyDescent="0.2">
      <c r="A70" s="67" t="s">
        <v>16</v>
      </c>
      <c r="B70" s="68">
        <f>D58</f>
        <v>0</v>
      </c>
      <c r="C70" s="69">
        <v>0.22800000000000001</v>
      </c>
      <c r="D70" s="70">
        <f t="shared" si="10"/>
        <v>0</v>
      </c>
      <c r="E70" s="71">
        <f t="shared" si="8"/>
        <v>0</v>
      </c>
      <c r="F70" s="72">
        <f t="shared" ref="F70" si="11">D70+E70</f>
        <v>0</v>
      </c>
    </row>
    <row r="71" spans="1:6" x14ac:dyDescent="0.2">
      <c r="A71" s="63" t="s">
        <v>19</v>
      </c>
      <c r="B71" s="63"/>
      <c r="C71" s="63"/>
      <c r="D71" s="64"/>
      <c r="E71" s="63"/>
      <c r="F71" s="73">
        <f>SUM(F61:F70)</f>
        <v>129.69999999999999</v>
      </c>
    </row>
    <row r="72" spans="1:6" x14ac:dyDescent="0.2">
      <c r="A72" s="44"/>
      <c r="B72" s="44"/>
      <c r="C72" s="44"/>
      <c r="D72" s="44"/>
      <c r="E72" s="44"/>
      <c r="F72" s="44"/>
    </row>
    <row r="73" spans="1:6" x14ac:dyDescent="0.2">
      <c r="A73" s="44"/>
      <c r="B73" s="44"/>
      <c r="C73" s="74" t="s">
        <v>34</v>
      </c>
      <c r="D73" s="74"/>
      <c r="E73" s="74"/>
      <c r="F73" s="79">
        <f>F71-F24</f>
        <v>-90</v>
      </c>
    </row>
    <row r="74" spans="1:6" x14ac:dyDescent="0.2">
      <c r="A74" s="44"/>
      <c r="B74" s="44"/>
      <c r="C74" s="74" t="s">
        <v>35</v>
      </c>
      <c r="D74" s="74"/>
      <c r="E74" s="74"/>
      <c r="F74" s="80">
        <f>F71/F24</f>
        <v>0.5903504779244424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62"/>
  <sheetViews>
    <sheetView workbookViewId="0">
      <selection activeCell="G37" sqref="G37"/>
    </sheetView>
  </sheetViews>
  <sheetFormatPr baseColWidth="10" defaultRowHeight="14.25" x14ac:dyDescent="0.2"/>
  <cols>
    <col min="1" max="1" width="29.5703125" style="10" customWidth="1"/>
    <col min="2" max="2" width="13.28515625" style="10" bestFit="1" customWidth="1"/>
    <col min="3" max="3" width="14.85546875" style="10" bestFit="1" customWidth="1"/>
    <col min="4" max="4" width="11.5703125" style="10" bestFit="1" customWidth="1"/>
    <col min="5" max="5" width="14.7109375" style="10" customWidth="1"/>
    <col min="6" max="6" width="14.5703125" style="10" bestFit="1" customWidth="1"/>
    <col min="7" max="7" width="12.7109375" style="10" bestFit="1" customWidth="1"/>
    <col min="8" max="256" width="11.42578125" style="10"/>
    <col min="257" max="257" width="22.85546875" style="10" customWidth="1"/>
    <col min="258" max="258" width="13.140625" style="10" bestFit="1" customWidth="1"/>
    <col min="259" max="261" width="11.42578125" style="10"/>
    <col min="262" max="262" width="13.42578125" style="10" bestFit="1" customWidth="1"/>
    <col min="263" max="512" width="11.42578125" style="10"/>
    <col min="513" max="513" width="22.85546875" style="10" customWidth="1"/>
    <col min="514" max="514" width="13.140625" style="10" bestFit="1" customWidth="1"/>
    <col min="515" max="517" width="11.42578125" style="10"/>
    <col min="518" max="518" width="13.42578125" style="10" bestFit="1" customWidth="1"/>
    <col min="519" max="768" width="11.42578125" style="10"/>
    <col min="769" max="769" width="22.85546875" style="10" customWidth="1"/>
    <col min="770" max="770" width="13.140625" style="10" bestFit="1" customWidth="1"/>
    <col min="771" max="773" width="11.42578125" style="10"/>
    <col min="774" max="774" width="13.42578125" style="10" bestFit="1" customWidth="1"/>
    <col min="775" max="1024" width="11.42578125" style="10"/>
    <col min="1025" max="1025" width="22.85546875" style="10" customWidth="1"/>
    <col min="1026" max="1026" width="13.140625" style="10" bestFit="1" customWidth="1"/>
    <col min="1027" max="1029" width="11.42578125" style="10"/>
    <col min="1030" max="1030" width="13.42578125" style="10" bestFit="1" customWidth="1"/>
    <col min="1031" max="1280" width="11.42578125" style="10"/>
    <col min="1281" max="1281" width="22.85546875" style="10" customWidth="1"/>
    <col min="1282" max="1282" width="13.140625" style="10" bestFit="1" customWidth="1"/>
    <col min="1283" max="1285" width="11.42578125" style="10"/>
    <col min="1286" max="1286" width="13.42578125" style="10" bestFit="1" customWidth="1"/>
    <col min="1287" max="1536" width="11.42578125" style="10"/>
    <col min="1537" max="1537" width="22.85546875" style="10" customWidth="1"/>
    <col min="1538" max="1538" width="13.140625" style="10" bestFit="1" customWidth="1"/>
    <col min="1539" max="1541" width="11.42578125" style="10"/>
    <col min="1542" max="1542" width="13.42578125" style="10" bestFit="1" customWidth="1"/>
    <col min="1543" max="1792" width="11.42578125" style="10"/>
    <col min="1793" max="1793" width="22.85546875" style="10" customWidth="1"/>
    <col min="1794" max="1794" width="13.140625" style="10" bestFit="1" customWidth="1"/>
    <col min="1795" max="1797" width="11.42578125" style="10"/>
    <col min="1798" max="1798" width="13.42578125" style="10" bestFit="1" customWidth="1"/>
    <col min="1799" max="2048" width="11.42578125" style="10"/>
    <col min="2049" max="2049" width="22.85546875" style="10" customWidth="1"/>
    <col min="2050" max="2050" width="13.140625" style="10" bestFit="1" customWidth="1"/>
    <col min="2051" max="2053" width="11.42578125" style="10"/>
    <col min="2054" max="2054" width="13.42578125" style="10" bestFit="1" customWidth="1"/>
    <col min="2055" max="2304" width="11.42578125" style="10"/>
    <col min="2305" max="2305" width="22.85546875" style="10" customWidth="1"/>
    <col min="2306" max="2306" width="13.140625" style="10" bestFit="1" customWidth="1"/>
    <col min="2307" max="2309" width="11.42578125" style="10"/>
    <col min="2310" max="2310" width="13.42578125" style="10" bestFit="1" customWidth="1"/>
    <col min="2311" max="2560" width="11.42578125" style="10"/>
    <col min="2561" max="2561" width="22.85546875" style="10" customWidth="1"/>
    <col min="2562" max="2562" width="13.140625" style="10" bestFit="1" customWidth="1"/>
    <col min="2563" max="2565" width="11.42578125" style="10"/>
    <col min="2566" max="2566" width="13.42578125" style="10" bestFit="1" customWidth="1"/>
    <col min="2567" max="2816" width="11.42578125" style="10"/>
    <col min="2817" max="2817" width="22.85546875" style="10" customWidth="1"/>
    <col min="2818" max="2818" width="13.140625" style="10" bestFit="1" customWidth="1"/>
    <col min="2819" max="2821" width="11.42578125" style="10"/>
    <col min="2822" max="2822" width="13.42578125" style="10" bestFit="1" customWidth="1"/>
    <col min="2823" max="3072" width="11.42578125" style="10"/>
    <col min="3073" max="3073" width="22.85546875" style="10" customWidth="1"/>
    <col min="3074" max="3074" width="13.140625" style="10" bestFit="1" customWidth="1"/>
    <col min="3075" max="3077" width="11.42578125" style="10"/>
    <col min="3078" max="3078" width="13.42578125" style="10" bestFit="1" customWidth="1"/>
    <col min="3079" max="3328" width="11.42578125" style="10"/>
    <col min="3329" max="3329" width="22.85546875" style="10" customWidth="1"/>
    <col min="3330" max="3330" width="13.140625" style="10" bestFit="1" customWidth="1"/>
    <col min="3331" max="3333" width="11.42578125" style="10"/>
    <col min="3334" max="3334" width="13.42578125" style="10" bestFit="1" customWidth="1"/>
    <col min="3335" max="3584" width="11.42578125" style="10"/>
    <col min="3585" max="3585" width="22.85546875" style="10" customWidth="1"/>
    <col min="3586" max="3586" width="13.140625" style="10" bestFit="1" customWidth="1"/>
    <col min="3587" max="3589" width="11.42578125" style="10"/>
    <col min="3590" max="3590" width="13.42578125" style="10" bestFit="1" customWidth="1"/>
    <col min="3591" max="3840" width="11.42578125" style="10"/>
    <col min="3841" max="3841" width="22.85546875" style="10" customWidth="1"/>
    <col min="3842" max="3842" width="13.140625" style="10" bestFit="1" customWidth="1"/>
    <col min="3843" max="3845" width="11.42578125" style="10"/>
    <col min="3846" max="3846" width="13.42578125" style="10" bestFit="1" customWidth="1"/>
    <col min="3847" max="4096" width="11.42578125" style="10"/>
    <col min="4097" max="4097" width="22.85546875" style="10" customWidth="1"/>
    <col min="4098" max="4098" width="13.140625" style="10" bestFit="1" customWidth="1"/>
    <col min="4099" max="4101" width="11.42578125" style="10"/>
    <col min="4102" max="4102" width="13.42578125" style="10" bestFit="1" customWidth="1"/>
    <col min="4103" max="4352" width="11.42578125" style="10"/>
    <col min="4353" max="4353" width="22.85546875" style="10" customWidth="1"/>
    <col min="4354" max="4354" width="13.140625" style="10" bestFit="1" customWidth="1"/>
    <col min="4355" max="4357" width="11.42578125" style="10"/>
    <col min="4358" max="4358" width="13.42578125" style="10" bestFit="1" customWidth="1"/>
    <col min="4359" max="4608" width="11.42578125" style="10"/>
    <col min="4609" max="4609" width="22.85546875" style="10" customWidth="1"/>
    <col min="4610" max="4610" width="13.140625" style="10" bestFit="1" customWidth="1"/>
    <col min="4611" max="4613" width="11.42578125" style="10"/>
    <col min="4614" max="4614" width="13.42578125" style="10" bestFit="1" customWidth="1"/>
    <col min="4615" max="4864" width="11.42578125" style="10"/>
    <col min="4865" max="4865" width="22.85546875" style="10" customWidth="1"/>
    <col min="4866" max="4866" width="13.140625" style="10" bestFit="1" customWidth="1"/>
    <col min="4867" max="4869" width="11.42578125" style="10"/>
    <col min="4870" max="4870" width="13.42578125" style="10" bestFit="1" customWidth="1"/>
    <col min="4871" max="5120" width="11.42578125" style="10"/>
    <col min="5121" max="5121" width="22.85546875" style="10" customWidth="1"/>
    <col min="5122" max="5122" width="13.140625" style="10" bestFit="1" customWidth="1"/>
    <col min="5123" max="5125" width="11.42578125" style="10"/>
    <col min="5126" max="5126" width="13.42578125" style="10" bestFit="1" customWidth="1"/>
    <col min="5127" max="5376" width="11.42578125" style="10"/>
    <col min="5377" max="5377" width="22.85546875" style="10" customWidth="1"/>
    <col min="5378" max="5378" width="13.140625" style="10" bestFit="1" customWidth="1"/>
    <col min="5379" max="5381" width="11.42578125" style="10"/>
    <col min="5382" max="5382" width="13.42578125" style="10" bestFit="1" customWidth="1"/>
    <col min="5383" max="5632" width="11.42578125" style="10"/>
    <col min="5633" max="5633" width="22.85546875" style="10" customWidth="1"/>
    <col min="5634" max="5634" width="13.140625" style="10" bestFit="1" customWidth="1"/>
    <col min="5635" max="5637" width="11.42578125" style="10"/>
    <col min="5638" max="5638" width="13.42578125" style="10" bestFit="1" customWidth="1"/>
    <col min="5639" max="5888" width="11.42578125" style="10"/>
    <col min="5889" max="5889" width="22.85546875" style="10" customWidth="1"/>
    <col min="5890" max="5890" width="13.140625" style="10" bestFit="1" customWidth="1"/>
    <col min="5891" max="5893" width="11.42578125" style="10"/>
    <col min="5894" max="5894" width="13.42578125" style="10" bestFit="1" customWidth="1"/>
    <col min="5895" max="6144" width="11.42578125" style="10"/>
    <col min="6145" max="6145" width="22.85546875" style="10" customWidth="1"/>
    <col min="6146" max="6146" width="13.140625" style="10" bestFit="1" customWidth="1"/>
    <col min="6147" max="6149" width="11.42578125" style="10"/>
    <col min="6150" max="6150" width="13.42578125" style="10" bestFit="1" customWidth="1"/>
    <col min="6151" max="6400" width="11.42578125" style="10"/>
    <col min="6401" max="6401" width="22.85546875" style="10" customWidth="1"/>
    <col min="6402" max="6402" width="13.140625" style="10" bestFit="1" customWidth="1"/>
    <col min="6403" max="6405" width="11.42578125" style="10"/>
    <col min="6406" max="6406" width="13.42578125" style="10" bestFit="1" customWidth="1"/>
    <col min="6407" max="6656" width="11.42578125" style="10"/>
    <col min="6657" max="6657" width="22.85546875" style="10" customWidth="1"/>
    <col min="6658" max="6658" width="13.140625" style="10" bestFit="1" customWidth="1"/>
    <col min="6659" max="6661" width="11.42578125" style="10"/>
    <col min="6662" max="6662" width="13.42578125" style="10" bestFit="1" customWidth="1"/>
    <col min="6663" max="6912" width="11.42578125" style="10"/>
    <col min="6913" max="6913" width="22.85546875" style="10" customWidth="1"/>
    <col min="6914" max="6914" width="13.140625" style="10" bestFit="1" customWidth="1"/>
    <col min="6915" max="6917" width="11.42578125" style="10"/>
    <col min="6918" max="6918" width="13.42578125" style="10" bestFit="1" customWidth="1"/>
    <col min="6919" max="7168" width="11.42578125" style="10"/>
    <col min="7169" max="7169" width="22.85546875" style="10" customWidth="1"/>
    <col min="7170" max="7170" width="13.140625" style="10" bestFit="1" customWidth="1"/>
    <col min="7171" max="7173" width="11.42578125" style="10"/>
    <col min="7174" max="7174" width="13.42578125" style="10" bestFit="1" customWidth="1"/>
    <col min="7175" max="7424" width="11.42578125" style="10"/>
    <col min="7425" max="7425" width="22.85546875" style="10" customWidth="1"/>
    <col min="7426" max="7426" width="13.140625" style="10" bestFit="1" customWidth="1"/>
    <col min="7427" max="7429" width="11.42578125" style="10"/>
    <col min="7430" max="7430" width="13.42578125" style="10" bestFit="1" customWidth="1"/>
    <col min="7431" max="7680" width="11.42578125" style="10"/>
    <col min="7681" max="7681" width="22.85546875" style="10" customWidth="1"/>
    <col min="7682" max="7682" width="13.140625" style="10" bestFit="1" customWidth="1"/>
    <col min="7683" max="7685" width="11.42578125" style="10"/>
    <col min="7686" max="7686" width="13.42578125" style="10" bestFit="1" customWidth="1"/>
    <col min="7687" max="7936" width="11.42578125" style="10"/>
    <col min="7937" max="7937" width="22.85546875" style="10" customWidth="1"/>
    <col min="7938" max="7938" width="13.140625" style="10" bestFit="1" customWidth="1"/>
    <col min="7939" max="7941" width="11.42578125" style="10"/>
    <col min="7942" max="7942" width="13.42578125" style="10" bestFit="1" customWidth="1"/>
    <col min="7943" max="8192" width="11.42578125" style="10"/>
    <col min="8193" max="8193" width="22.85546875" style="10" customWidth="1"/>
    <col min="8194" max="8194" width="13.140625" style="10" bestFit="1" customWidth="1"/>
    <col min="8195" max="8197" width="11.42578125" style="10"/>
    <col min="8198" max="8198" width="13.42578125" style="10" bestFit="1" customWidth="1"/>
    <col min="8199" max="8448" width="11.42578125" style="10"/>
    <col min="8449" max="8449" width="22.85546875" style="10" customWidth="1"/>
    <col min="8450" max="8450" width="13.140625" style="10" bestFit="1" customWidth="1"/>
    <col min="8451" max="8453" width="11.42578125" style="10"/>
    <col min="8454" max="8454" width="13.42578125" style="10" bestFit="1" customWidth="1"/>
    <col min="8455" max="8704" width="11.42578125" style="10"/>
    <col min="8705" max="8705" width="22.85546875" style="10" customWidth="1"/>
    <col min="8706" max="8706" width="13.140625" style="10" bestFit="1" customWidth="1"/>
    <col min="8707" max="8709" width="11.42578125" style="10"/>
    <col min="8710" max="8710" width="13.42578125" style="10" bestFit="1" customWidth="1"/>
    <col min="8711" max="8960" width="11.42578125" style="10"/>
    <col min="8961" max="8961" width="22.85546875" style="10" customWidth="1"/>
    <col min="8962" max="8962" width="13.140625" style="10" bestFit="1" customWidth="1"/>
    <col min="8963" max="8965" width="11.42578125" style="10"/>
    <col min="8966" max="8966" width="13.42578125" style="10" bestFit="1" customWidth="1"/>
    <col min="8967" max="9216" width="11.42578125" style="10"/>
    <col min="9217" max="9217" width="22.85546875" style="10" customWidth="1"/>
    <col min="9218" max="9218" width="13.140625" style="10" bestFit="1" customWidth="1"/>
    <col min="9219" max="9221" width="11.42578125" style="10"/>
    <col min="9222" max="9222" width="13.42578125" style="10" bestFit="1" customWidth="1"/>
    <col min="9223" max="9472" width="11.42578125" style="10"/>
    <col min="9473" max="9473" width="22.85546875" style="10" customWidth="1"/>
    <col min="9474" max="9474" width="13.140625" style="10" bestFit="1" customWidth="1"/>
    <col min="9475" max="9477" width="11.42578125" style="10"/>
    <col min="9478" max="9478" width="13.42578125" style="10" bestFit="1" customWidth="1"/>
    <col min="9479" max="9728" width="11.42578125" style="10"/>
    <col min="9729" max="9729" width="22.85546875" style="10" customWidth="1"/>
    <col min="9730" max="9730" width="13.140625" style="10" bestFit="1" customWidth="1"/>
    <col min="9731" max="9733" width="11.42578125" style="10"/>
    <col min="9734" max="9734" width="13.42578125" style="10" bestFit="1" customWidth="1"/>
    <col min="9735" max="9984" width="11.42578125" style="10"/>
    <col min="9985" max="9985" width="22.85546875" style="10" customWidth="1"/>
    <col min="9986" max="9986" width="13.140625" style="10" bestFit="1" customWidth="1"/>
    <col min="9987" max="9989" width="11.42578125" style="10"/>
    <col min="9990" max="9990" width="13.42578125" style="10" bestFit="1" customWidth="1"/>
    <col min="9991" max="10240" width="11.42578125" style="10"/>
    <col min="10241" max="10241" width="22.85546875" style="10" customWidth="1"/>
    <col min="10242" max="10242" width="13.140625" style="10" bestFit="1" customWidth="1"/>
    <col min="10243" max="10245" width="11.42578125" style="10"/>
    <col min="10246" max="10246" width="13.42578125" style="10" bestFit="1" customWidth="1"/>
    <col min="10247" max="10496" width="11.42578125" style="10"/>
    <col min="10497" max="10497" width="22.85546875" style="10" customWidth="1"/>
    <col min="10498" max="10498" width="13.140625" style="10" bestFit="1" customWidth="1"/>
    <col min="10499" max="10501" width="11.42578125" style="10"/>
    <col min="10502" max="10502" width="13.42578125" style="10" bestFit="1" customWidth="1"/>
    <col min="10503" max="10752" width="11.42578125" style="10"/>
    <col min="10753" max="10753" width="22.85546875" style="10" customWidth="1"/>
    <col min="10754" max="10754" width="13.140625" style="10" bestFit="1" customWidth="1"/>
    <col min="10755" max="10757" width="11.42578125" style="10"/>
    <col min="10758" max="10758" width="13.42578125" style="10" bestFit="1" customWidth="1"/>
    <col min="10759" max="11008" width="11.42578125" style="10"/>
    <col min="11009" max="11009" width="22.85546875" style="10" customWidth="1"/>
    <col min="11010" max="11010" width="13.140625" style="10" bestFit="1" customWidth="1"/>
    <col min="11011" max="11013" width="11.42578125" style="10"/>
    <col min="11014" max="11014" width="13.42578125" style="10" bestFit="1" customWidth="1"/>
    <col min="11015" max="11264" width="11.42578125" style="10"/>
    <col min="11265" max="11265" width="22.85546875" style="10" customWidth="1"/>
    <col min="11266" max="11266" width="13.140625" style="10" bestFit="1" customWidth="1"/>
    <col min="11267" max="11269" width="11.42578125" style="10"/>
    <col min="11270" max="11270" width="13.42578125" style="10" bestFit="1" customWidth="1"/>
    <col min="11271" max="11520" width="11.42578125" style="10"/>
    <col min="11521" max="11521" width="22.85546875" style="10" customWidth="1"/>
    <col min="11522" max="11522" width="13.140625" style="10" bestFit="1" customWidth="1"/>
    <col min="11523" max="11525" width="11.42578125" style="10"/>
    <col min="11526" max="11526" width="13.42578125" style="10" bestFit="1" customWidth="1"/>
    <col min="11527" max="11776" width="11.42578125" style="10"/>
    <col min="11777" max="11777" width="22.85546875" style="10" customWidth="1"/>
    <col min="11778" max="11778" width="13.140625" style="10" bestFit="1" customWidth="1"/>
    <col min="11779" max="11781" width="11.42578125" style="10"/>
    <col min="11782" max="11782" width="13.42578125" style="10" bestFit="1" customWidth="1"/>
    <col min="11783" max="12032" width="11.42578125" style="10"/>
    <col min="12033" max="12033" width="22.85546875" style="10" customWidth="1"/>
    <col min="12034" max="12034" width="13.140625" style="10" bestFit="1" customWidth="1"/>
    <col min="12035" max="12037" width="11.42578125" style="10"/>
    <col min="12038" max="12038" width="13.42578125" style="10" bestFit="1" customWidth="1"/>
    <col min="12039" max="12288" width="11.42578125" style="10"/>
    <col min="12289" max="12289" width="22.85546875" style="10" customWidth="1"/>
    <col min="12290" max="12290" width="13.140625" style="10" bestFit="1" customWidth="1"/>
    <col min="12291" max="12293" width="11.42578125" style="10"/>
    <col min="12294" max="12294" width="13.42578125" style="10" bestFit="1" customWidth="1"/>
    <col min="12295" max="12544" width="11.42578125" style="10"/>
    <col min="12545" max="12545" width="22.85546875" style="10" customWidth="1"/>
    <col min="12546" max="12546" width="13.140625" style="10" bestFit="1" customWidth="1"/>
    <col min="12547" max="12549" width="11.42578125" style="10"/>
    <col min="12550" max="12550" width="13.42578125" style="10" bestFit="1" customWidth="1"/>
    <col min="12551" max="12800" width="11.42578125" style="10"/>
    <col min="12801" max="12801" width="22.85546875" style="10" customWidth="1"/>
    <col min="12802" max="12802" width="13.140625" style="10" bestFit="1" customWidth="1"/>
    <col min="12803" max="12805" width="11.42578125" style="10"/>
    <col min="12806" max="12806" width="13.42578125" style="10" bestFit="1" customWidth="1"/>
    <col min="12807" max="13056" width="11.42578125" style="10"/>
    <col min="13057" max="13057" width="22.85546875" style="10" customWidth="1"/>
    <col min="13058" max="13058" width="13.140625" style="10" bestFit="1" customWidth="1"/>
    <col min="13059" max="13061" width="11.42578125" style="10"/>
    <col min="13062" max="13062" width="13.42578125" style="10" bestFit="1" customWidth="1"/>
    <col min="13063" max="13312" width="11.42578125" style="10"/>
    <col min="13313" max="13313" width="22.85546875" style="10" customWidth="1"/>
    <col min="13314" max="13314" width="13.140625" style="10" bestFit="1" customWidth="1"/>
    <col min="13315" max="13317" width="11.42578125" style="10"/>
    <col min="13318" max="13318" width="13.42578125" style="10" bestFit="1" customWidth="1"/>
    <col min="13319" max="13568" width="11.42578125" style="10"/>
    <col min="13569" max="13569" width="22.85546875" style="10" customWidth="1"/>
    <col min="13570" max="13570" width="13.140625" style="10" bestFit="1" customWidth="1"/>
    <col min="13571" max="13573" width="11.42578125" style="10"/>
    <col min="13574" max="13574" width="13.42578125" style="10" bestFit="1" customWidth="1"/>
    <col min="13575" max="13824" width="11.42578125" style="10"/>
    <col min="13825" max="13825" width="22.85546875" style="10" customWidth="1"/>
    <col min="13826" max="13826" width="13.140625" style="10" bestFit="1" customWidth="1"/>
    <col min="13827" max="13829" width="11.42578125" style="10"/>
    <col min="13830" max="13830" width="13.42578125" style="10" bestFit="1" customWidth="1"/>
    <col min="13831" max="14080" width="11.42578125" style="10"/>
    <col min="14081" max="14081" width="22.85546875" style="10" customWidth="1"/>
    <col min="14082" max="14082" width="13.140625" style="10" bestFit="1" customWidth="1"/>
    <col min="14083" max="14085" width="11.42578125" style="10"/>
    <col min="14086" max="14086" width="13.42578125" style="10" bestFit="1" customWidth="1"/>
    <col min="14087" max="14336" width="11.42578125" style="10"/>
    <col min="14337" max="14337" width="22.85546875" style="10" customWidth="1"/>
    <col min="14338" max="14338" width="13.140625" style="10" bestFit="1" customWidth="1"/>
    <col min="14339" max="14341" width="11.42578125" style="10"/>
    <col min="14342" max="14342" width="13.42578125" style="10" bestFit="1" customWidth="1"/>
    <col min="14343" max="14592" width="11.42578125" style="10"/>
    <col min="14593" max="14593" width="22.85546875" style="10" customWidth="1"/>
    <col min="14594" max="14594" width="13.140625" style="10" bestFit="1" customWidth="1"/>
    <col min="14595" max="14597" width="11.42578125" style="10"/>
    <col min="14598" max="14598" width="13.42578125" style="10" bestFit="1" customWidth="1"/>
    <col min="14599" max="14848" width="11.42578125" style="10"/>
    <col min="14849" max="14849" width="22.85546875" style="10" customWidth="1"/>
    <col min="14850" max="14850" width="13.140625" style="10" bestFit="1" customWidth="1"/>
    <col min="14851" max="14853" width="11.42578125" style="10"/>
    <col min="14854" max="14854" width="13.42578125" style="10" bestFit="1" customWidth="1"/>
    <col min="14855" max="15104" width="11.42578125" style="10"/>
    <col min="15105" max="15105" width="22.85546875" style="10" customWidth="1"/>
    <col min="15106" max="15106" width="13.140625" style="10" bestFit="1" customWidth="1"/>
    <col min="15107" max="15109" width="11.42578125" style="10"/>
    <col min="15110" max="15110" width="13.42578125" style="10" bestFit="1" customWidth="1"/>
    <col min="15111" max="15360" width="11.42578125" style="10"/>
    <col min="15361" max="15361" width="22.85546875" style="10" customWidth="1"/>
    <col min="15362" max="15362" width="13.140625" style="10" bestFit="1" customWidth="1"/>
    <col min="15363" max="15365" width="11.42578125" style="10"/>
    <col min="15366" max="15366" width="13.42578125" style="10" bestFit="1" customWidth="1"/>
    <col min="15367" max="15616" width="11.42578125" style="10"/>
    <col min="15617" max="15617" width="22.85546875" style="10" customWidth="1"/>
    <col min="15618" max="15618" width="13.140625" style="10" bestFit="1" customWidth="1"/>
    <col min="15619" max="15621" width="11.42578125" style="10"/>
    <col min="15622" max="15622" width="13.42578125" style="10" bestFit="1" customWidth="1"/>
    <col min="15623" max="15872" width="11.42578125" style="10"/>
    <col min="15873" max="15873" width="22.85546875" style="10" customWidth="1"/>
    <col min="15874" max="15874" width="13.140625" style="10" bestFit="1" customWidth="1"/>
    <col min="15875" max="15877" width="11.42578125" style="10"/>
    <col min="15878" max="15878" width="13.42578125" style="10" bestFit="1" customWidth="1"/>
    <col min="15879" max="16128" width="11.42578125" style="10"/>
    <col min="16129" max="16129" width="22.85546875" style="10" customWidth="1"/>
    <col min="16130" max="16130" width="13.140625" style="10" bestFit="1" customWidth="1"/>
    <col min="16131" max="16133" width="11.42578125" style="10"/>
    <col min="16134" max="16134" width="13.42578125" style="10" bestFit="1" customWidth="1"/>
    <col min="16135" max="16384" width="11.42578125" style="10"/>
  </cols>
  <sheetData>
    <row r="1" spans="1:7" ht="18" x14ac:dyDescent="0.25">
      <c r="A1" s="1" t="s">
        <v>32</v>
      </c>
    </row>
    <row r="2" spans="1:7" x14ac:dyDescent="0.2">
      <c r="A2" s="3" t="s">
        <v>20</v>
      </c>
    </row>
    <row r="4" spans="1:7" s="8" customFormat="1" ht="12.75" x14ac:dyDescent="0.2">
      <c r="A4" s="9" t="s">
        <v>23</v>
      </c>
      <c r="B4" s="12"/>
      <c r="C4" s="12"/>
      <c r="D4" s="12"/>
      <c r="E4" s="13"/>
      <c r="F4" s="12"/>
    </row>
    <row r="5" spans="1:7" s="8" customFormat="1" ht="12.75" x14ac:dyDescent="0.2">
      <c r="F5" s="25"/>
    </row>
    <row r="6" spans="1:7" s="8" customFormat="1" ht="12.75" x14ac:dyDescent="0.2">
      <c r="A6" s="17" t="s">
        <v>0</v>
      </c>
      <c r="B6" s="17"/>
      <c r="C6" s="17"/>
      <c r="D6" s="17"/>
      <c r="E6" s="17"/>
      <c r="F6" s="17"/>
    </row>
    <row r="7" spans="1:7" s="8" customFormat="1" ht="12.75" x14ac:dyDescent="0.2">
      <c r="A7" s="3"/>
    </row>
    <row r="8" spans="1:7" s="8" customFormat="1" ht="12.75" x14ac:dyDescent="0.2">
      <c r="A8" s="4"/>
      <c r="B8" s="5" t="s">
        <v>1</v>
      </c>
      <c r="C8" s="5" t="s">
        <v>2</v>
      </c>
      <c r="D8" s="5" t="s">
        <v>3</v>
      </c>
      <c r="E8" s="83"/>
    </row>
    <row r="9" spans="1:7" s="8" customFormat="1" ht="12.75" x14ac:dyDescent="0.2">
      <c r="A9" s="8" t="s">
        <v>25</v>
      </c>
      <c r="B9" s="76"/>
      <c r="C9" s="76"/>
      <c r="D9" s="6">
        <f>C9-B9</f>
        <v>0</v>
      </c>
      <c r="E9" s="84"/>
    </row>
    <row r="10" spans="1:7" s="8" customFormat="1" ht="12.75" x14ac:dyDescent="0.2">
      <c r="A10" s="7" t="s">
        <v>24</v>
      </c>
      <c r="B10" s="76"/>
      <c r="C10" s="76"/>
      <c r="D10" s="6">
        <f>C10-B10</f>
        <v>0</v>
      </c>
      <c r="E10" s="84"/>
    </row>
    <row r="11" spans="1:7" s="8" customFormat="1" ht="12.75" x14ac:dyDescent="0.2">
      <c r="A11" s="2"/>
    </row>
    <row r="12" spans="1:7" s="8" customFormat="1" ht="25.5" x14ac:dyDescent="0.2">
      <c r="A12" s="26"/>
      <c r="B12" s="36" t="s">
        <v>3</v>
      </c>
      <c r="C12" s="36" t="s">
        <v>6</v>
      </c>
      <c r="D12" s="36" t="s">
        <v>7</v>
      </c>
      <c r="E12" s="37" t="s">
        <v>22</v>
      </c>
      <c r="F12" s="36" t="s">
        <v>8</v>
      </c>
    </row>
    <row r="13" spans="1:7" s="8" customFormat="1" ht="12.75" x14ac:dyDescent="0.2">
      <c r="A13" s="20" t="s">
        <v>9</v>
      </c>
      <c r="B13" s="21">
        <f>D9</f>
        <v>0</v>
      </c>
      <c r="C13" s="22">
        <v>8.3000000000000004E-2</v>
      </c>
      <c r="D13" s="23">
        <f>ROUND((B13*C13)/5,2)*5</f>
        <v>0</v>
      </c>
      <c r="E13" s="24">
        <f>ROUND((D13*0.077)/5,2)*5</f>
        <v>0</v>
      </c>
      <c r="F13" s="16">
        <f>D13+E13</f>
        <v>0</v>
      </c>
    </row>
    <row r="14" spans="1:7" s="8" customFormat="1" ht="12.75" x14ac:dyDescent="0.2">
      <c r="A14" s="20" t="s">
        <v>10</v>
      </c>
      <c r="B14" s="21">
        <f>D10</f>
        <v>0</v>
      </c>
      <c r="C14" s="22">
        <v>4.9000000000000002E-2</v>
      </c>
      <c r="D14" s="23">
        <f>ROUND((B14*C14)/5,2)*5</f>
        <v>0</v>
      </c>
      <c r="E14" s="24">
        <f t="shared" ref="E14:E19" si="0">ROUND((D14*0.077)/5,2)*5</f>
        <v>0</v>
      </c>
      <c r="F14" s="16">
        <f t="shared" ref="F14:F19" si="1">D14+E14</f>
        <v>0</v>
      </c>
    </row>
    <row r="15" spans="1:7" s="8" customFormat="1" ht="12.75" x14ac:dyDescent="0.2">
      <c r="A15" s="20" t="s">
        <v>26</v>
      </c>
      <c r="B15" s="20"/>
      <c r="C15" s="22"/>
      <c r="D15" s="23">
        <f>12*20</f>
        <v>240</v>
      </c>
      <c r="E15" s="24">
        <f>D15*0.077</f>
        <v>18.48</v>
      </c>
      <c r="F15" s="16">
        <f>ROUND((D15+E15)/5,2)*5</f>
        <v>258.5</v>
      </c>
      <c r="G15" s="3"/>
    </row>
    <row r="16" spans="1:7" s="8" customFormat="1" ht="12.75" x14ac:dyDescent="0.2">
      <c r="A16" s="20" t="s">
        <v>11</v>
      </c>
      <c r="B16" s="21">
        <f>D9</f>
        <v>0</v>
      </c>
      <c r="C16" s="22">
        <v>9.0999999999999998E-2</v>
      </c>
      <c r="D16" s="23">
        <f t="shared" ref="D16:D19" si="2">ROUND((B16*C16)/5,2)*5</f>
        <v>0</v>
      </c>
      <c r="E16" s="24">
        <f t="shared" si="0"/>
        <v>0</v>
      </c>
      <c r="F16" s="16">
        <f t="shared" si="1"/>
        <v>0</v>
      </c>
    </row>
    <row r="17" spans="1:6" s="8" customFormat="1" ht="12.75" x14ac:dyDescent="0.2">
      <c r="A17" s="20" t="s">
        <v>12</v>
      </c>
      <c r="B17" s="21">
        <f>D10</f>
        <v>0</v>
      </c>
      <c r="C17" s="22">
        <v>5.0999999999999997E-2</v>
      </c>
      <c r="D17" s="23">
        <f t="shared" si="2"/>
        <v>0</v>
      </c>
      <c r="E17" s="24">
        <f t="shared" si="0"/>
        <v>0</v>
      </c>
      <c r="F17" s="16">
        <f t="shared" si="1"/>
        <v>0</v>
      </c>
    </row>
    <row r="18" spans="1:6" s="8" customFormat="1" ht="12.75" x14ac:dyDescent="0.2">
      <c r="A18" s="20" t="s">
        <v>13</v>
      </c>
      <c r="B18" s="21">
        <f>(D9+D10)</f>
        <v>0</v>
      </c>
      <c r="C18" s="22">
        <v>2.3E-2</v>
      </c>
      <c r="D18" s="23">
        <f t="shared" si="2"/>
        <v>0</v>
      </c>
      <c r="E18" s="24">
        <f t="shared" si="0"/>
        <v>0</v>
      </c>
      <c r="F18" s="16">
        <f t="shared" si="1"/>
        <v>0</v>
      </c>
    </row>
    <row r="19" spans="1:6" s="8" customFormat="1" ht="12.75" x14ac:dyDescent="0.2">
      <c r="A19" s="20" t="s">
        <v>14</v>
      </c>
      <c r="B19" s="21">
        <f>(D9+D10)</f>
        <v>0</v>
      </c>
      <c r="C19" s="22">
        <v>4.5999999999999999E-3</v>
      </c>
      <c r="D19" s="23">
        <f t="shared" si="2"/>
        <v>0</v>
      </c>
      <c r="E19" s="24">
        <f t="shared" si="0"/>
        <v>0</v>
      </c>
      <c r="F19" s="16">
        <f t="shared" si="1"/>
        <v>0</v>
      </c>
    </row>
    <row r="20" spans="1:6" s="8" customFormat="1" ht="12.75" x14ac:dyDescent="0.2">
      <c r="A20" s="17" t="s">
        <v>17</v>
      </c>
      <c r="B20" s="17"/>
      <c r="C20" s="17"/>
      <c r="D20" s="26"/>
      <c r="E20" s="17"/>
      <c r="F20" s="18">
        <f>SUM(F13:F19)</f>
        <v>258.5</v>
      </c>
    </row>
    <row r="21" spans="1:6" s="27" customFormat="1" ht="12.75" x14ac:dyDescent="0.2"/>
    <row r="22" spans="1:6" s="8" customFormat="1" ht="15" customHeight="1" x14ac:dyDescent="0.2"/>
    <row r="23" spans="1:6" s="8" customFormat="1" ht="12.75" x14ac:dyDescent="0.2">
      <c r="A23" s="14" t="s">
        <v>29</v>
      </c>
      <c r="B23" s="14"/>
      <c r="C23" s="14"/>
      <c r="D23" s="14"/>
      <c r="E23" s="14"/>
      <c r="F23" s="14"/>
    </row>
    <row r="24" spans="1:6" s="8" customFormat="1" ht="12.75" x14ac:dyDescent="0.2">
      <c r="A24" s="3"/>
      <c r="E24" s="85"/>
    </row>
    <row r="25" spans="1:6" s="8" customFormat="1" ht="12.75" x14ac:dyDescent="0.2">
      <c r="A25" s="4"/>
      <c r="B25" s="5" t="s">
        <v>1</v>
      </c>
      <c r="C25" s="5" t="s">
        <v>2</v>
      </c>
      <c r="D25" s="5" t="s">
        <v>3</v>
      </c>
      <c r="E25" s="83"/>
    </row>
    <row r="26" spans="1:6" s="8" customFormat="1" ht="12.75" x14ac:dyDescent="0.2">
      <c r="A26" s="8" t="str">
        <f t="shared" ref="A26:C27" si="3">A9</f>
        <v>HT</v>
      </c>
      <c r="B26" s="6">
        <f t="shared" si="3"/>
        <v>0</v>
      </c>
      <c r="C26" s="6">
        <f t="shared" si="3"/>
        <v>0</v>
      </c>
      <c r="D26" s="6">
        <f>C26-B26</f>
        <v>0</v>
      </c>
      <c r="E26" s="84"/>
    </row>
    <row r="27" spans="1:6" s="8" customFormat="1" ht="12.75" x14ac:dyDescent="0.2">
      <c r="A27" s="7" t="str">
        <f t="shared" si="3"/>
        <v>NT</v>
      </c>
      <c r="B27" s="6">
        <f t="shared" si="3"/>
        <v>0</v>
      </c>
      <c r="C27" s="6">
        <f t="shared" si="3"/>
        <v>0</v>
      </c>
      <c r="D27" s="6">
        <f>C27-B27</f>
        <v>0</v>
      </c>
      <c r="E27" s="84"/>
    </row>
    <row r="28" spans="1:6" s="8" customFormat="1" ht="12.75" x14ac:dyDescent="0.2">
      <c r="A28" s="2"/>
    </row>
    <row r="29" spans="1:6" s="8" customFormat="1" ht="25.5" x14ac:dyDescent="0.2">
      <c r="A29" s="28"/>
      <c r="B29" s="34" t="s">
        <v>3</v>
      </c>
      <c r="C29" s="34" t="s">
        <v>6</v>
      </c>
      <c r="D29" s="34" t="s">
        <v>7</v>
      </c>
      <c r="E29" s="35" t="s">
        <v>21</v>
      </c>
      <c r="F29" s="34" t="s">
        <v>8</v>
      </c>
    </row>
    <row r="30" spans="1:6" s="8" customFormat="1" ht="12.75" x14ac:dyDescent="0.2">
      <c r="A30" s="29" t="s">
        <v>9</v>
      </c>
      <c r="B30" s="30">
        <f>B13</f>
        <v>0</v>
      </c>
      <c r="C30" s="31">
        <f>'Kleinbezüger mit PV-Anlage'!C36</f>
        <v>0.11</v>
      </c>
      <c r="D30" s="32">
        <f>ROUND((B30*C30)/5,2)*5</f>
        <v>0</v>
      </c>
      <c r="E30" s="33">
        <f>ROUND((D30*0.081)/5,2)*5</f>
        <v>0</v>
      </c>
      <c r="F30" s="19">
        <f>D30+E30</f>
        <v>0</v>
      </c>
    </row>
    <row r="31" spans="1:6" s="8" customFormat="1" ht="12.75" x14ac:dyDescent="0.2">
      <c r="A31" s="29" t="s">
        <v>10</v>
      </c>
      <c r="B31" s="30">
        <f>B14</f>
        <v>0</v>
      </c>
      <c r="C31" s="31">
        <f>'Kleinbezüger mit PV-Anlage'!C37</f>
        <v>0.09</v>
      </c>
      <c r="D31" s="32">
        <f>ROUND((B31*C31)/5,2)*5</f>
        <v>0</v>
      </c>
      <c r="E31" s="33">
        <f t="shared" ref="E31:E37" si="4">ROUND((D31*0.081)/5,2)*5</f>
        <v>0</v>
      </c>
      <c r="F31" s="19">
        <f t="shared" ref="F31:F37" si="5">D31+E31</f>
        <v>0</v>
      </c>
    </row>
    <row r="32" spans="1:6" s="8" customFormat="1" ht="12.75" x14ac:dyDescent="0.2">
      <c r="A32" s="29" t="s">
        <v>26</v>
      </c>
      <c r="B32" s="29"/>
      <c r="C32" s="31"/>
      <c r="D32" s="32">
        <f>12*20</f>
        <v>240</v>
      </c>
      <c r="E32" s="33">
        <f>ROUND((D32*0.081)/5,2)*5</f>
        <v>19.45</v>
      </c>
      <c r="F32" s="19">
        <f t="shared" si="5"/>
        <v>259.45</v>
      </c>
    </row>
    <row r="33" spans="1:7" s="8" customFormat="1" ht="12.75" x14ac:dyDescent="0.2">
      <c r="A33" s="29" t="s">
        <v>11</v>
      </c>
      <c r="B33" s="30">
        <f>B16</f>
        <v>0</v>
      </c>
      <c r="C33" s="31">
        <f>'Kleinbezüger mit PV-Anlage'!C39</f>
        <v>0.18099999999999999</v>
      </c>
      <c r="D33" s="32">
        <f t="shared" ref="D33:D37" si="6">ROUND((B33*C33)/5,2)*5</f>
        <v>0</v>
      </c>
      <c r="E33" s="33">
        <f t="shared" si="4"/>
        <v>0</v>
      </c>
      <c r="F33" s="19">
        <f t="shared" si="5"/>
        <v>0</v>
      </c>
    </row>
    <row r="34" spans="1:7" s="8" customFormat="1" ht="12.75" x14ac:dyDescent="0.2">
      <c r="A34" s="29" t="s">
        <v>12</v>
      </c>
      <c r="B34" s="30">
        <f>B17</f>
        <v>0</v>
      </c>
      <c r="C34" s="31">
        <f>'Kleinbezüger mit PV-Anlage'!C40</f>
        <v>0.16700000000000001</v>
      </c>
      <c r="D34" s="32">
        <f t="shared" si="6"/>
        <v>0</v>
      </c>
      <c r="E34" s="33">
        <f t="shared" si="4"/>
        <v>0</v>
      </c>
      <c r="F34" s="19">
        <f t="shared" si="5"/>
        <v>0</v>
      </c>
    </row>
    <row r="35" spans="1:7" s="8" customFormat="1" ht="12.75" x14ac:dyDescent="0.2">
      <c r="A35" s="29" t="s">
        <v>13</v>
      </c>
      <c r="B35" s="30">
        <f>B18</f>
        <v>0</v>
      </c>
      <c r="C35" s="31">
        <f>'Kleinbezüger mit PV-Anlage'!C41</f>
        <v>2.3E-2</v>
      </c>
      <c r="D35" s="32">
        <f t="shared" si="6"/>
        <v>0</v>
      </c>
      <c r="E35" s="33">
        <f t="shared" si="4"/>
        <v>0</v>
      </c>
      <c r="F35" s="19">
        <f t="shared" si="5"/>
        <v>0</v>
      </c>
    </row>
    <row r="36" spans="1:7" s="8" customFormat="1" ht="12.75" x14ac:dyDescent="0.2">
      <c r="A36" s="29" t="s">
        <v>14</v>
      </c>
      <c r="B36" s="30">
        <f>B19</f>
        <v>0</v>
      </c>
      <c r="C36" s="31">
        <f>'Kleinbezüger mit PV-Anlage'!C42</f>
        <v>5.5000000000000005E-3</v>
      </c>
      <c r="D36" s="32">
        <f t="shared" si="6"/>
        <v>0</v>
      </c>
      <c r="E36" s="33">
        <f t="shared" si="4"/>
        <v>0</v>
      </c>
      <c r="F36" s="19">
        <f t="shared" si="5"/>
        <v>0</v>
      </c>
    </row>
    <row r="37" spans="1:7" s="8" customFormat="1" ht="12.75" x14ac:dyDescent="0.2">
      <c r="A37" s="29" t="s">
        <v>18</v>
      </c>
      <c r="B37" s="30">
        <f>B19</f>
        <v>0</v>
      </c>
      <c r="C37" s="31">
        <f>'Kleinbezüger mit PV-Anlage'!C43</f>
        <v>2.3E-3</v>
      </c>
      <c r="D37" s="32">
        <f t="shared" si="6"/>
        <v>0</v>
      </c>
      <c r="E37" s="33">
        <f t="shared" si="4"/>
        <v>0</v>
      </c>
      <c r="F37" s="19">
        <f t="shared" si="5"/>
        <v>0</v>
      </c>
    </row>
    <row r="38" spans="1:7" s="8" customFormat="1" ht="12.75" x14ac:dyDescent="0.2">
      <c r="A38" s="14" t="s">
        <v>19</v>
      </c>
      <c r="B38" s="14"/>
      <c r="C38" s="14"/>
      <c r="D38" s="28"/>
      <c r="E38" s="14"/>
      <c r="F38" s="15">
        <f>SUM(F30:F37)</f>
        <v>259.45</v>
      </c>
      <c r="G38" s="25"/>
    </row>
    <row r="39" spans="1:7" s="8" customFormat="1" ht="12.75" x14ac:dyDescent="0.2"/>
    <row r="40" spans="1:7" s="8" customFormat="1" ht="12.75" x14ac:dyDescent="0.2">
      <c r="C40" s="74" t="s">
        <v>34</v>
      </c>
      <c r="D40" s="74"/>
      <c r="E40" s="74"/>
      <c r="F40" s="79">
        <f>F38-F20</f>
        <v>0.94999999999998863</v>
      </c>
    </row>
    <row r="41" spans="1:7" s="8" customFormat="1" ht="12.75" x14ac:dyDescent="0.2">
      <c r="C41" s="74" t="s">
        <v>35</v>
      </c>
      <c r="D41" s="74"/>
      <c r="E41" s="74"/>
      <c r="F41" s="80">
        <f>F38/F20</f>
        <v>1.0036750483558994</v>
      </c>
      <c r="G41" s="25"/>
    </row>
    <row r="43" spans="1:7" x14ac:dyDescent="0.2">
      <c r="C43" s="11"/>
    </row>
    <row r="44" spans="1:7" x14ac:dyDescent="0.2">
      <c r="A44" s="14" t="s">
        <v>29</v>
      </c>
      <c r="B44" s="14"/>
      <c r="C44" s="14"/>
      <c r="D44" s="14"/>
      <c r="E44" s="14"/>
      <c r="F44" s="14"/>
    </row>
    <row r="45" spans="1:7" x14ac:dyDescent="0.2">
      <c r="A45" s="3"/>
      <c r="B45" s="8"/>
      <c r="C45" s="8"/>
      <c r="D45" s="8"/>
      <c r="E45" s="85"/>
      <c r="F45" s="8"/>
    </row>
    <row r="46" spans="1:7" x14ac:dyDescent="0.2">
      <c r="A46" s="4"/>
      <c r="B46" s="5" t="s">
        <v>1</v>
      </c>
      <c r="C46" s="5" t="s">
        <v>2</v>
      </c>
      <c r="D46" s="5" t="s">
        <v>3</v>
      </c>
      <c r="E46" s="83"/>
      <c r="F46" s="8"/>
    </row>
    <row r="47" spans="1:7" x14ac:dyDescent="0.2">
      <c r="A47" s="8" t="str">
        <f t="shared" ref="A47" si="7">A30</f>
        <v>N Hochtarif</v>
      </c>
      <c r="B47" s="6">
        <f>B9</f>
        <v>0</v>
      </c>
      <c r="C47" s="6">
        <f>C9</f>
        <v>0</v>
      </c>
      <c r="D47" s="6">
        <f>C47-B47</f>
        <v>0</v>
      </c>
      <c r="E47" s="84"/>
      <c r="F47" s="8"/>
    </row>
    <row r="48" spans="1:7" x14ac:dyDescent="0.2">
      <c r="A48" s="7" t="str">
        <f t="shared" ref="A48" si="8">A31</f>
        <v>N Niedertarif</v>
      </c>
      <c r="B48" s="6">
        <f>B10</f>
        <v>0</v>
      </c>
      <c r="C48" s="6">
        <f>C10</f>
        <v>0</v>
      </c>
      <c r="D48" s="6">
        <f>C48-B48</f>
        <v>0</v>
      </c>
      <c r="E48" s="84"/>
      <c r="F48" s="8"/>
    </row>
    <row r="49" spans="1:6" x14ac:dyDescent="0.2">
      <c r="A49" s="2"/>
      <c r="B49" s="8"/>
      <c r="C49" s="8"/>
      <c r="D49" s="8"/>
      <c r="E49" s="8"/>
      <c r="F49" s="8"/>
    </row>
    <row r="50" spans="1:6" ht="25.5" x14ac:dyDescent="0.2">
      <c r="A50" s="28"/>
      <c r="B50" s="34" t="s">
        <v>3</v>
      </c>
      <c r="C50" s="34" t="s">
        <v>6</v>
      </c>
      <c r="D50" s="34" t="s">
        <v>7</v>
      </c>
      <c r="E50" s="35" t="s">
        <v>21</v>
      </c>
      <c r="F50" s="34" t="s">
        <v>8</v>
      </c>
    </row>
    <row r="51" spans="1:6" x14ac:dyDescent="0.2">
      <c r="A51" s="29" t="s">
        <v>9</v>
      </c>
      <c r="B51" s="30">
        <f>D47</f>
        <v>0</v>
      </c>
      <c r="C51" s="31">
        <v>0.1</v>
      </c>
      <c r="D51" s="32">
        <f>ROUND((B51*C51)/5,2)*5</f>
        <v>0</v>
      </c>
      <c r="E51" s="33">
        <f>ROUND((D51*0.081)/5,2)*5</f>
        <v>0</v>
      </c>
      <c r="F51" s="19">
        <f>D51+E51</f>
        <v>0</v>
      </c>
    </row>
    <row r="52" spans="1:6" x14ac:dyDescent="0.2">
      <c r="A52" s="29" t="s">
        <v>10</v>
      </c>
      <c r="B52" s="30">
        <f>D48</f>
        <v>0</v>
      </c>
      <c r="C52" s="31">
        <v>0.08</v>
      </c>
      <c r="D52" s="32">
        <f>ROUND((B52*C52)/5,2)*5</f>
        <v>0</v>
      </c>
      <c r="E52" s="33">
        <f>ROUND((D52*0.081)/5,2)*5</f>
        <v>0</v>
      </c>
      <c r="F52" s="19">
        <f t="shared" ref="F52:F58" si="9">D52+E52</f>
        <v>0</v>
      </c>
    </row>
    <row r="53" spans="1:6" x14ac:dyDescent="0.2">
      <c r="A53" s="29" t="s">
        <v>26</v>
      </c>
      <c r="B53" s="29"/>
      <c r="C53" s="31"/>
      <c r="D53" s="32">
        <f>12*20</f>
        <v>240</v>
      </c>
      <c r="E53" s="33">
        <f t="shared" ref="E53:E57" si="10">ROUND((D53*0.081)/5,2)*5</f>
        <v>19.45</v>
      </c>
      <c r="F53" s="19">
        <f t="shared" si="9"/>
        <v>259.45</v>
      </c>
    </row>
    <row r="54" spans="1:6" x14ac:dyDescent="0.2">
      <c r="A54" s="29" t="s">
        <v>11</v>
      </c>
      <c r="B54" s="30">
        <f>D47</f>
        <v>0</v>
      </c>
      <c r="C54" s="31">
        <v>0.33100000000000002</v>
      </c>
      <c r="D54" s="32">
        <f t="shared" ref="D54:D58" si="11">ROUND((B54*C54)/5,2)*5</f>
        <v>0</v>
      </c>
      <c r="E54" s="33">
        <f>ROUND((D54*0.081)/5,2)*5</f>
        <v>0</v>
      </c>
      <c r="F54" s="19">
        <f t="shared" si="9"/>
        <v>0</v>
      </c>
    </row>
    <row r="55" spans="1:6" x14ac:dyDescent="0.2">
      <c r="A55" s="29" t="s">
        <v>12</v>
      </c>
      <c r="B55" s="30">
        <f>D48</f>
        <v>0</v>
      </c>
      <c r="C55" s="31">
        <v>0.317</v>
      </c>
      <c r="D55" s="32">
        <f t="shared" si="11"/>
        <v>0</v>
      </c>
      <c r="E55" s="33">
        <f t="shared" si="10"/>
        <v>0</v>
      </c>
      <c r="F55" s="19">
        <f t="shared" si="9"/>
        <v>0</v>
      </c>
    </row>
    <row r="56" spans="1:6" x14ac:dyDescent="0.2">
      <c r="A56" s="29" t="s">
        <v>13</v>
      </c>
      <c r="B56" s="30">
        <f>D47+D48</f>
        <v>0</v>
      </c>
      <c r="C56" s="31">
        <v>2.3E-2</v>
      </c>
      <c r="D56" s="32">
        <f t="shared" si="11"/>
        <v>0</v>
      </c>
      <c r="E56" s="33">
        <f t="shared" si="10"/>
        <v>0</v>
      </c>
      <c r="F56" s="19">
        <f t="shared" si="9"/>
        <v>0</v>
      </c>
    </row>
    <row r="57" spans="1:6" x14ac:dyDescent="0.2">
      <c r="A57" s="29" t="s">
        <v>14</v>
      </c>
      <c r="B57" s="30">
        <f>D47+D48</f>
        <v>0</v>
      </c>
      <c r="C57" s="31">
        <v>7.4999999999999997E-3</v>
      </c>
      <c r="D57" s="32">
        <f t="shared" si="11"/>
        <v>0</v>
      </c>
      <c r="E57" s="33">
        <f t="shared" si="10"/>
        <v>0</v>
      </c>
      <c r="F57" s="19">
        <f t="shared" si="9"/>
        <v>0</v>
      </c>
    </row>
    <row r="58" spans="1:6" x14ac:dyDescent="0.2">
      <c r="A58" s="29" t="s">
        <v>18</v>
      </c>
      <c r="B58" s="30">
        <f>D47+D48</f>
        <v>0</v>
      </c>
      <c r="C58" s="31">
        <v>1.1999999999999999E-3</v>
      </c>
      <c r="D58" s="32">
        <f t="shared" si="11"/>
        <v>0</v>
      </c>
      <c r="E58" s="33">
        <f t="shared" ref="E58" si="12">ROUND((D58*0.081)/5,2)*5</f>
        <v>0</v>
      </c>
      <c r="F58" s="19">
        <f t="shared" si="9"/>
        <v>0</v>
      </c>
    </row>
    <row r="59" spans="1:6" x14ac:dyDescent="0.2">
      <c r="A59" s="14" t="s">
        <v>19</v>
      </c>
      <c r="B59" s="14"/>
      <c r="C59" s="14"/>
      <c r="D59" s="28"/>
      <c r="E59" s="14"/>
      <c r="F59" s="15">
        <f>SUM(F51:F58)</f>
        <v>259.45</v>
      </c>
    </row>
    <row r="60" spans="1:6" x14ac:dyDescent="0.2">
      <c r="A60" s="8"/>
      <c r="B60" s="8"/>
      <c r="C60" s="8"/>
      <c r="D60" s="8"/>
      <c r="E60" s="8"/>
      <c r="F60" s="8"/>
    </row>
    <row r="61" spans="1:6" x14ac:dyDescent="0.2">
      <c r="A61" s="8"/>
      <c r="B61" s="8"/>
      <c r="C61" s="74" t="s">
        <v>34</v>
      </c>
      <c r="D61" s="74"/>
      <c r="E61" s="74"/>
      <c r="F61" s="79">
        <f>F59-F20</f>
        <v>0.94999999999998863</v>
      </c>
    </row>
    <row r="62" spans="1:6" x14ac:dyDescent="0.2">
      <c r="A62" s="8"/>
      <c r="B62" s="8"/>
      <c r="C62" s="74" t="s">
        <v>35</v>
      </c>
      <c r="D62" s="74"/>
      <c r="E62" s="74"/>
      <c r="F62" s="80">
        <f>F59/F20</f>
        <v>1.0036750483558994</v>
      </c>
    </row>
  </sheetData>
  <sheetProtection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VN75"/>
  <sheetViews>
    <sheetView workbookViewId="0">
      <selection activeCell="C33" sqref="C33"/>
    </sheetView>
  </sheetViews>
  <sheetFormatPr baseColWidth="10" defaultRowHeight="15" x14ac:dyDescent="0.25"/>
  <cols>
    <col min="1" max="1" width="29.5703125" style="10" customWidth="1"/>
    <col min="2" max="2" width="13.28515625" style="10" bestFit="1" customWidth="1"/>
    <col min="3" max="3" width="14.85546875" style="10" bestFit="1" customWidth="1"/>
    <col min="4" max="4" width="11.5703125" style="10" bestFit="1" customWidth="1"/>
    <col min="5" max="5" width="14.7109375" style="10" customWidth="1"/>
    <col min="6" max="6" width="14.5703125" style="10" bestFit="1" customWidth="1"/>
    <col min="7" max="7" width="12.7109375" style="10" bestFit="1" customWidth="1"/>
    <col min="257" max="257" width="22.85546875" customWidth="1"/>
    <col min="258" max="258" width="13.140625" bestFit="1" customWidth="1"/>
    <col min="262" max="262" width="13.42578125" bestFit="1" customWidth="1"/>
    <col min="513" max="513" width="22.85546875" customWidth="1"/>
    <col min="514" max="514" width="13.140625" bestFit="1" customWidth="1"/>
    <col min="518" max="518" width="13.42578125" bestFit="1" customWidth="1"/>
    <col min="769" max="769" width="22.85546875" customWidth="1"/>
    <col min="770" max="770" width="13.140625" bestFit="1" customWidth="1"/>
    <col min="774" max="774" width="13.42578125" bestFit="1" customWidth="1"/>
    <col min="1025" max="1025" width="22.85546875" customWidth="1"/>
    <col min="1026" max="1026" width="13.140625" bestFit="1" customWidth="1"/>
    <col min="1030" max="1030" width="13.42578125" bestFit="1" customWidth="1"/>
    <col min="1281" max="1281" width="22.85546875" customWidth="1"/>
    <col min="1282" max="1282" width="13.140625" bestFit="1" customWidth="1"/>
    <col min="1286" max="1286" width="13.42578125" bestFit="1" customWidth="1"/>
    <col min="1537" max="1537" width="22.85546875" customWidth="1"/>
    <col min="1538" max="1538" width="13.140625" bestFit="1" customWidth="1"/>
    <col min="1542" max="1542" width="13.42578125" bestFit="1" customWidth="1"/>
    <col min="1793" max="1793" width="22.85546875" customWidth="1"/>
    <col min="1794" max="1794" width="13.140625" bestFit="1" customWidth="1"/>
    <col min="1798" max="1798" width="13.42578125" bestFit="1" customWidth="1"/>
    <col min="2049" max="2049" width="22.85546875" customWidth="1"/>
    <col min="2050" max="2050" width="13.140625" bestFit="1" customWidth="1"/>
    <col min="2054" max="2054" width="13.42578125" bestFit="1" customWidth="1"/>
    <col min="2305" max="2305" width="22.85546875" customWidth="1"/>
    <col min="2306" max="2306" width="13.140625" bestFit="1" customWidth="1"/>
    <col min="2310" max="2310" width="13.42578125" bestFit="1" customWidth="1"/>
    <col min="2561" max="2561" width="22.85546875" customWidth="1"/>
    <col min="2562" max="2562" width="13.140625" bestFit="1" customWidth="1"/>
    <col min="2566" max="2566" width="13.42578125" bestFit="1" customWidth="1"/>
    <col min="2817" max="2817" width="22.85546875" customWidth="1"/>
    <col min="2818" max="2818" width="13.140625" bestFit="1" customWidth="1"/>
    <col min="2822" max="2822" width="13.42578125" bestFit="1" customWidth="1"/>
    <col min="3073" max="3073" width="22.85546875" customWidth="1"/>
    <col min="3074" max="3074" width="13.140625" bestFit="1" customWidth="1"/>
    <col min="3078" max="3078" width="13.42578125" bestFit="1" customWidth="1"/>
    <col min="3329" max="3329" width="22.85546875" customWidth="1"/>
    <col min="3330" max="3330" width="13.140625" bestFit="1" customWidth="1"/>
    <col min="3334" max="3334" width="13.42578125" bestFit="1" customWidth="1"/>
    <col min="3585" max="3585" width="22.85546875" customWidth="1"/>
    <col min="3586" max="3586" width="13.140625" bestFit="1" customWidth="1"/>
    <col min="3590" max="3590" width="13.42578125" bestFit="1" customWidth="1"/>
    <col min="3841" max="3841" width="22.85546875" customWidth="1"/>
    <col min="3842" max="3842" width="13.140625" bestFit="1" customWidth="1"/>
    <col min="3846" max="3846" width="13.42578125" bestFit="1" customWidth="1"/>
    <col min="4097" max="4097" width="22.85546875" customWidth="1"/>
    <col min="4098" max="4098" width="13.140625" bestFit="1" customWidth="1"/>
    <col min="4102" max="4102" width="13.42578125" bestFit="1" customWidth="1"/>
    <col min="4353" max="4353" width="22.85546875" customWidth="1"/>
    <col min="4354" max="4354" width="13.140625" bestFit="1" customWidth="1"/>
    <col min="4358" max="4358" width="13.42578125" bestFit="1" customWidth="1"/>
    <col min="4609" max="4609" width="22.85546875" customWidth="1"/>
    <col min="4610" max="4610" width="13.140625" bestFit="1" customWidth="1"/>
    <col min="4614" max="4614" width="13.42578125" bestFit="1" customWidth="1"/>
    <col min="4865" max="4865" width="22.85546875" customWidth="1"/>
    <col min="4866" max="4866" width="13.140625" bestFit="1" customWidth="1"/>
    <col min="4870" max="4870" width="13.42578125" bestFit="1" customWidth="1"/>
    <col min="5121" max="5121" width="22.85546875" customWidth="1"/>
    <col min="5122" max="5122" width="13.140625" bestFit="1" customWidth="1"/>
    <col min="5126" max="5126" width="13.42578125" bestFit="1" customWidth="1"/>
    <col min="5377" max="5377" width="22.85546875" customWidth="1"/>
    <col min="5378" max="5378" width="13.140625" bestFit="1" customWidth="1"/>
    <col min="5382" max="5382" width="13.42578125" bestFit="1" customWidth="1"/>
    <col min="5633" max="5633" width="22.85546875" customWidth="1"/>
    <col min="5634" max="5634" width="13.140625" bestFit="1" customWidth="1"/>
    <col min="5638" max="5638" width="13.42578125" bestFit="1" customWidth="1"/>
    <col min="5889" max="5889" width="22.85546875" customWidth="1"/>
    <col min="5890" max="5890" width="13.140625" bestFit="1" customWidth="1"/>
    <col min="5894" max="5894" width="13.42578125" bestFit="1" customWidth="1"/>
    <col min="6145" max="6145" width="22.85546875" customWidth="1"/>
    <col min="6146" max="6146" width="13.140625" bestFit="1" customWidth="1"/>
    <col min="6150" max="6150" width="13.42578125" bestFit="1" customWidth="1"/>
    <col min="6401" max="6401" width="22.85546875" customWidth="1"/>
    <col min="6402" max="6402" width="13.140625" bestFit="1" customWidth="1"/>
    <col min="6406" max="6406" width="13.42578125" bestFit="1" customWidth="1"/>
    <col min="6657" max="6657" width="22.85546875" customWidth="1"/>
    <col min="6658" max="6658" width="13.140625" bestFit="1" customWidth="1"/>
    <col min="6662" max="6662" width="13.42578125" bestFit="1" customWidth="1"/>
    <col min="6913" max="6913" width="22.85546875" customWidth="1"/>
    <col min="6914" max="6914" width="13.140625" bestFit="1" customWidth="1"/>
    <col min="6918" max="6918" width="13.42578125" bestFit="1" customWidth="1"/>
    <col min="7169" max="7169" width="22.85546875" customWidth="1"/>
    <col min="7170" max="7170" width="13.140625" bestFit="1" customWidth="1"/>
    <col min="7174" max="7174" width="13.42578125" bestFit="1" customWidth="1"/>
    <col min="7425" max="7425" width="22.85546875" customWidth="1"/>
    <col min="7426" max="7426" width="13.140625" bestFit="1" customWidth="1"/>
    <col min="7430" max="7430" width="13.42578125" bestFit="1" customWidth="1"/>
    <col min="7681" max="7681" width="22.85546875" customWidth="1"/>
    <col min="7682" max="7682" width="13.140625" bestFit="1" customWidth="1"/>
    <col min="7686" max="7686" width="13.42578125" bestFit="1" customWidth="1"/>
    <col min="7937" max="7937" width="22.85546875" customWidth="1"/>
    <col min="7938" max="7938" width="13.140625" bestFit="1" customWidth="1"/>
    <col min="7942" max="7942" width="13.42578125" bestFit="1" customWidth="1"/>
    <col min="8193" max="8193" width="22.85546875" customWidth="1"/>
    <col min="8194" max="8194" width="13.140625" bestFit="1" customWidth="1"/>
    <col min="8198" max="8198" width="13.42578125" bestFit="1" customWidth="1"/>
    <col min="8449" max="8449" width="22.85546875" customWidth="1"/>
    <col min="8450" max="8450" width="13.140625" bestFit="1" customWidth="1"/>
    <col min="8454" max="8454" width="13.42578125" bestFit="1" customWidth="1"/>
    <col min="8705" max="8705" width="22.85546875" customWidth="1"/>
    <col min="8706" max="8706" width="13.140625" bestFit="1" customWidth="1"/>
    <col min="8710" max="8710" width="13.42578125" bestFit="1" customWidth="1"/>
    <col min="8961" max="8961" width="22.85546875" customWidth="1"/>
    <col min="8962" max="8962" width="13.140625" bestFit="1" customWidth="1"/>
    <col min="8966" max="8966" width="13.42578125" bestFit="1" customWidth="1"/>
    <col min="9217" max="9217" width="22.85546875" customWidth="1"/>
    <col min="9218" max="9218" width="13.140625" bestFit="1" customWidth="1"/>
    <col min="9222" max="9222" width="13.42578125" bestFit="1" customWidth="1"/>
    <col min="9473" max="9473" width="22.85546875" customWidth="1"/>
    <col min="9474" max="9474" width="13.140625" bestFit="1" customWidth="1"/>
    <col min="9478" max="9478" width="13.42578125" bestFit="1" customWidth="1"/>
    <col min="9729" max="9729" width="22.85546875" customWidth="1"/>
    <col min="9730" max="9730" width="13.140625" bestFit="1" customWidth="1"/>
    <col min="9734" max="9734" width="13.42578125" bestFit="1" customWidth="1"/>
    <col min="9985" max="9985" width="22.85546875" customWidth="1"/>
    <col min="9986" max="9986" width="13.140625" bestFit="1" customWidth="1"/>
    <col min="9990" max="9990" width="13.42578125" bestFit="1" customWidth="1"/>
    <col min="10241" max="10241" width="22.85546875" customWidth="1"/>
    <col min="10242" max="10242" width="13.140625" bestFit="1" customWidth="1"/>
    <col min="10246" max="10246" width="13.42578125" bestFit="1" customWidth="1"/>
    <col min="10497" max="10497" width="22.85546875" customWidth="1"/>
    <col min="10498" max="10498" width="13.140625" bestFit="1" customWidth="1"/>
    <col min="10502" max="10502" width="13.42578125" bestFit="1" customWidth="1"/>
    <col min="10753" max="10753" width="22.85546875" customWidth="1"/>
    <col min="10754" max="10754" width="13.140625" bestFit="1" customWidth="1"/>
    <col min="10758" max="10758" width="13.42578125" bestFit="1" customWidth="1"/>
    <col min="11009" max="11009" width="22.85546875" customWidth="1"/>
    <col min="11010" max="11010" width="13.140625" bestFit="1" customWidth="1"/>
    <col min="11014" max="11014" width="13.42578125" bestFit="1" customWidth="1"/>
    <col min="11265" max="11265" width="22.85546875" customWidth="1"/>
    <col min="11266" max="11266" width="13.140625" bestFit="1" customWidth="1"/>
    <col min="11270" max="11270" width="13.42578125" bestFit="1" customWidth="1"/>
    <col min="11521" max="11521" width="22.85546875" customWidth="1"/>
    <col min="11522" max="11522" width="13.140625" bestFit="1" customWidth="1"/>
    <col min="11526" max="11526" width="13.42578125" bestFit="1" customWidth="1"/>
    <col min="11777" max="11777" width="22.85546875" customWidth="1"/>
    <col min="11778" max="11778" width="13.140625" bestFit="1" customWidth="1"/>
    <col min="11782" max="11782" width="13.42578125" bestFit="1" customWidth="1"/>
    <col min="12033" max="12033" width="22.85546875" customWidth="1"/>
    <col min="12034" max="12034" width="13.140625" bestFit="1" customWidth="1"/>
    <col min="12038" max="12038" width="13.42578125" bestFit="1" customWidth="1"/>
    <col min="12289" max="12289" width="22.85546875" customWidth="1"/>
    <col min="12290" max="12290" width="13.140625" bestFit="1" customWidth="1"/>
    <col min="12294" max="12294" width="13.42578125" bestFit="1" customWidth="1"/>
    <col min="12545" max="12545" width="22.85546875" customWidth="1"/>
    <col min="12546" max="12546" width="13.140625" bestFit="1" customWidth="1"/>
    <col min="12550" max="12550" width="13.42578125" bestFit="1" customWidth="1"/>
    <col min="12801" max="12801" width="22.85546875" customWidth="1"/>
    <col min="12802" max="12802" width="13.140625" bestFit="1" customWidth="1"/>
    <col min="12806" max="12806" width="13.42578125" bestFit="1" customWidth="1"/>
    <col min="13057" max="13057" width="22.85546875" customWidth="1"/>
    <col min="13058" max="13058" width="13.140625" bestFit="1" customWidth="1"/>
    <col min="13062" max="13062" width="13.42578125" bestFit="1" customWidth="1"/>
    <col min="13313" max="13313" width="22.85546875" customWidth="1"/>
    <col min="13314" max="13314" width="13.140625" bestFit="1" customWidth="1"/>
    <col min="13318" max="13318" width="13.42578125" bestFit="1" customWidth="1"/>
    <col min="13569" max="13569" width="22.85546875" customWidth="1"/>
    <col min="13570" max="13570" width="13.140625" bestFit="1" customWidth="1"/>
    <col min="13574" max="13574" width="13.42578125" bestFit="1" customWidth="1"/>
    <col min="13825" max="13825" width="22.85546875" customWidth="1"/>
    <col min="13826" max="13826" width="13.140625" bestFit="1" customWidth="1"/>
    <col min="13830" max="13830" width="13.42578125" bestFit="1" customWidth="1"/>
    <col min="14081" max="14081" width="22.85546875" customWidth="1"/>
    <col min="14082" max="14082" width="13.140625" bestFit="1" customWidth="1"/>
    <col min="14086" max="14086" width="13.42578125" bestFit="1" customWidth="1"/>
    <col min="14337" max="14337" width="22.85546875" customWidth="1"/>
    <col min="14338" max="14338" width="13.140625" bestFit="1" customWidth="1"/>
    <col min="14342" max="14342" width="13.42578125" bestFit="1" customWidth="1"/>
    <col min="14593" max="14593" width="22.85546875" customWidth="1"/>
    <col min="14594" max="14594" width="13.140625" bestFit="1" customWidth="1"/>
    <col min="14598" max="14598" width="13.42578125" bestFit="1" customWidth="1"/>
    <col min="14849" max="14849" width="22.85546875" customWidth="1"/>
    <col min="14850" max="14850" width="13.140625" bestFit="1" customWidth="1"/>
    <col min="14854" max="14854" width="13.42578125" bestFit="1" customWidth="1"/>
    <col min="15105" max="15105" width="22.85546875" customWidth="1"/>
    <col min="15106" max="15106" width="13.140625" bestFit="1" customWidth="1"/>
    <col min="15110" max="15110" width="13.42578125" bestFit="1" customWidth="1"/>
    <col min="15361" max="15361" width="22.85546875" customWidth="1"/>
    <col min="15362" max="15362" width="13.140625" bestFit="1" customWidth="1"/>
    <col min="15366" max="15366" width="13.42578125" bestFit="1" customWidth="1"/>
    <col min="15617" max="15617" width="22.85546875" customWidth="1"/>
    <col min="15618" max="15618" width="13.140625" bestFit="1" customWidth="1"/>
    <col min="15622" max="15622" width="13.42578125" bestFit="1" customWidth="1"/>
    <col min="15873" max="15873" width="22.85546875" customWidth="1"/>
    <col min="15874" max="15874" width="13.140625" bestFit="1" customWidth="1"/>
    <col min="15878" max="15878" width="13.42578125" bestFit="1" customWidth="1"/>
    <col min="16129" max="16129" width="22.85546875" customWidth="1"/>
    <col min="16130" max="16130" width="13.140625" bestFit="1" customWidth="1"/>
    <col min="16134" max="16134" width="13.42578125" bestFit="1" customWidth="1"/>
    <col min="16135" max="16384" width="11.42578125" style="10"/>
  </cols>
  <sheetData>
    <row r="1" spans="1:6" ht="18" x14ac:dyDescent="0.25">
      <c r="A1" s="1" t="s">
        <v>31</v>
      </c>
    </row>
    <row r="2" spans="1:6" x14ac:dyDescent="0.25">
      <c r="A2" s="3" t="s">
        <v>28</v>
      </c>
    </row>
    <row r="4" spans="1:6" s="8" customFormat="1" ht="12.75" x14ac:dyDescent="0.2">
      <c r="A4" s="9" t="s">
        <v>23</v>
      </c>
      <c r="B4" s="12"/>
      <c r="C4" s="12"/>
      <c r="D4" s="12"/>
      <c r="E4" s="13"/>
      <c r="F4" s="12"/>
    </row>
    <row r="5" spans="1:6" s="8" customFormat="1" ht="12.75" x14ac:dyDescent="0.2">
      <c r="F5" s="25"/>
    </row>
    <row r="6" spans="1:6" s="8" customFormat="1" ht="12.75" x14ac:dyDescent="0.2">
      <c r="A6" s="17" t="s">
        <v>0</v>
      </c>
      <c r="B6" s="17"/>
      <c r="C6" s="17"/>
      <c r="D6" s="17"/>
      <c r="E6" s="17"/>
      <c r="F6" s="17"/>
    </row>
    <row r="7" spans="1:6" s="8" customFormat="1" ht="12.75" x14ac:dyDescent="0.2">
      <c r="A7" s="3"/>
    </row>
    <row r="8" spans="1:6" s="8" customFormat="1" ht="12.75" x14ac:dyDescent="0.2">
      <c r="A8" s="4"/>
      <c r="B8" s="5" t="s">
        <v>1</v>
      </c>
      <c r="C8" s="5" t="s">
        <v>2</v>
      </c>
      <c r="D8" s="5" t="s">
        <v>3</v>
      </c>
      <c r="E8" s="83"/>
    </row>
    <row r="9" spans="1:6" s="8" customFormat="1" ht="12.75" x14ac:dyDescent="0.2">
      <c r="A9" s="8" t="s">
        <v>25</v>
      </c>
      <c r="B9" s="76"/>
      <c r="C9" s="76"/>
      <c r="D9" s="6">
        <f>C9-B9</f>
        <v>0</v>
      </c>
      <c r="E9" s="84"/>
    </row>
    <row r="10" spans="1:6" s="8" customFormat="1" ht="12.75" x14ac:dyDescent="0.2">
      <c r="A10" s="7" t="s">
        <v>24</v>
      </c>
      <c r="B10" s="76"/>
      <c r="C10" s="76"/>
      <c r="D10" s="6">
        <f>C10-B10</f>
        <v>0</v>
      </c>
      <c r="E10" s="84"/>
    </row>
    <row r="11" spans="1:6" s="8" customFormat="1" ht="12.75" x14ac:dyDescent="0.2">
      <c r="A11" s="7" t="s">
        <v>4</v>
      </c>
      <c r="B11" s="76"/>
      <c r="C11" s="76"/>
      <c r="D11" s="6">
        <f>-(C11-B11)</f>
        <v>0</v>
      </c>
      <c r="E11" s="86"/>
    </row>
    <row r="12" spans="1:6" s="8" customFormat="1" ht="12.75" x14ac:dyDescent="0.2">
      <c r="A12" s="7" t="s">
        <v>5</v>
      </c>
      <c r="B12" s="76"/>
      <c r="C12" s="76"/>
      <c r="D12" s="6">
        <f>-(C12-B12)</f>
        <v>0</v>
      </c>
      <c r="E12" s="86"/>
    </row>
    <row r="13" spans="1:6" s="8" customFormat="1" ht="12.75" x14ac:dyDescent="0.2">
      <c r="A13" s="2"/>
    </row>
    <row r="14" spans="1:6" s="8" customFormat="1" ht="25.5" x14ac:dyDescent="0.2">
      <c r="A14" s="26"/>
      <c r="B14" s="36" t="s">
        <v>3</v>
      </c>
      <c r="C14" s="36" t="s">
        <v>6</v>
      </c>
      <c r="D14" s="36" t="s">
        <v>7</v>
      </c>
      <c r="E14" s="37" t="s">
        <v>22</v>
      </c>
      <c r="F14" s="36" t="s">
        <v>8</v>
      </c>
    </row>
    <row r="15" spans="1:6" s="8" customFormat="1" ht="12.75" x14ac:dyDescent="0.2">
      <c r="A15" s="20" t="s">
        <v>9</v>
      </c>
      <c r="B15" s="21">
        <f>D9</f>
        <v>0</v>
      </c>
      <c r="C15" s="22">
        <v>8.3000000000000004E-2</v>
      </c>
      <c r="D15" s="23">
        <f>ROUND((B15*C15)/5,2)*5</f>
        <v>0</v>
      </c>
      <c r="E15" s="24">
        <f>ROUND((D15*0.077)/5,2)*5</f>
        <v>0</v>
      </c>
      <c r="F15" s="16">
        <f>D15+E15</f>
        <v>0</v>
      </c>
    </row>
    <row r="16" spans="1:6" s="8" customFormat="1" ht="12.75" x14ac:dyDescent="0.2">
      <c r="A16" s="20" t="s">
        <v>10</v>
      </c>
      <c r="B16" s="21">
        <f>D10</f>
        <v>0</v>
      </c>
      <c r="C16" s="22">
        <v>4.9000000000000002E-2</v>
      </c>
      <c r="D16" s="23">
        <f>ROUND((B16*C16)/5,2)*5</f>
        <v>0</v>
      </c>
      <c r="E16" s="24">
        <f t="shared" ref="E16:E21" si="0">ROUND((D16*0.077)/5,2)*5</f>
        <v>0</v>
      </c>
      <c r="F16" s="16">
        <f t="shared" ref="F16:F23" si="1">D16+E16</f>
        <v>0</v>
      </c>
    </row>
    <row r="17" spans="1:7" s="8" customFormat="1" ht="12.75" x14ac:dyDescent="0.2">
      <c r="A17" s="20" t="s">
        <v>26</v>
      </c>
      <c r="B17" s="20"/>
      <c r="C17" s="22"/>
      <c r="D17" s="23">
        <f>12*17</f>
        <v>204</v>
      </c>
      <c r="E17" s="24">
        <f>D17*0.077</f>
        <v>15.708</v>
      </c>
      <c r="F17" s="16">
        <f>ROUND((D17+E17)/5,2)*5</f>
        <v>219.7</v>
      </c>
      <c r="G17" s="3"/>
    </row>
    <row r="18" spans="1:7" s="8" customFormat="1" ht="12.75" x14ac:dyDescent="0.2">
      <c r="A18" s="20" t="s">
        <v>11</v>
      </c>
      <c r="B18" s="21">
        <f>D9</f>
        <v>0</v>
      </c>
      <c r="C18" s="22">
        <v>9.0999999999999998E-2</v>
      </c>
      <c r="D18" s="23">
        <f t="shared" ref="D18:D23" si="2">ROUND((B18*C18)/5,2)*5</f>
        <v>0</v>
      </c>
      <c r="E18" s="24">
        <f t="shared" si="0"/>
        <v>0</v>
      </c>
      <c r="F18" s="16">
        <f t="shared" si="1"/>
        <v>0</v>
      </c>
    </row>
    <row r="19" spans="1:7" s="8" customFormat="1" ht="12.75" x14ac:dyDescent="0.2">
      <c r="A19" s="20" t="s">
        <v>12</v>
      </c>
      <c r="B19" s="21">
        <f>D10</f>
        <v>0</v>
      </c>
      <c r="C19" s="22">
        <v>5.0999999999999997E-2</v>
      </c>
      <c r="D19" s="23">
        <f t="shared" si="2"/>
        <v>0</v>
      </c>
      <c r="E19" s="24">
        <f t="shared" si="0"/>
        <v>0</v>
      </c>
      <c r="F19" s="16">
        <f t="shared" si="1"/>
        <v>0</v>
      </c>
    </row>
    <row r="20" spans="1:7" s="8" customFormat="1" ht="12.75" x14ac:dyDescent="0.2">
      <c r="A20" s="20" t="s">
        <v>13</v>
      </c>
      <c r="B20" s="21">
        <f>(D9+D10)</f>
        <v>0</v>
      </c>
      <c r="C20" s="22">
        <v>2.3E-2</v>
      </c>
      <c r="D20" s="23">
        <f t="shared" si="2"/>
        <v>0</v>
      </c>
      <c r="E20" s="24">
        <f t="shared" si="0"/>
        <v>0</v>
      </c>
      <c r="F20" s="16">
        <f t="shared" si="1"/>
        <v>0</v>
      </c>
    </row>
    <row r="21" spans="1:7" s="8" customFormat="1" ht="12.75" x14ac:dyDescent="0.2">
      <c r="A21" s="20" t="s">
        <v>14</v>
      </c>
      <c r="B21" s="21">
        <f>B20</f>
        <v>0</v>
      </c>
      <c r="C21" s="22">
        <v>4.5999999999999999E-3</v>
      </c>
      <c r="D21" s="23">
        <f t="shared" si="2"/>
        <v>0</v>
      </c>
      <c r="E21" s="24">
        <f t="shared" si="0"/>
        <v>0</v>
      </c>
      <c r="F21" s="16">
        <f t="shared" si="1"/>
        <v>0</v>
      </c>
    </row>
    <row r="22" spans="1:7" s="8" customFormat="1" ht="12.75" x14ac:dyDescent="0.2">
      <c r="A22" s="20" t="s">
        <v>15</v>
      </c>
      <c r="B22" s="21">
        <f>D11</f>
        <v>0</v>
      </c>
      <c r="C22" s="22">
        <v>8.1000000000000003E-2</v>
      </c>
      <c r="D22" s="23">
        <f t="shared" si="2"/>
        <v>0</v>
      </c>
      <c r="E22" s="24"/>
      <c r="F22" s="16">
        <f t="shared" si="1"/>
        <v>0</v>
      </c>
    </row>
    <row r="23" spans="1:7" s="8" customFormat="1" ht="12.75" x14ac:dyDescent="0.2">
      <c r="A23" s="20" t="s">
        <v>16</v>
      </c>
      <c r="B23" s="21">
        <f>D12</f>
        <v>0</v>
      </c>
      <c r="C23" s="22">
        <v>4.4999999999999998E-2</v>
      </c>
      <c r="D23" s="23">
        <f t="shared" si="2"/>
        <v>0</v>
      </c>
      <c r="E23" s="24"/>
      <c r="F23" s="16">
        <f t="shared" si="1"/>
        <v>0</v>
      </c>
    </row>
    <row r="24" spans="1:7" s="8" customFormat="1" ht="12.75" x14ac:dyDescent="0.2">
      <c r="A24" s="17" t="s">
        <v>17</v>
      </c>
      <c r="B24" s="17"/>
      <c r="C24" s="17"/>
      <c r="D24" s="26"/>
      <c r="E24" s="17"/>
      <c r="F24" s="18">
        <f>SUM(F15:F23)</f>
        <v>219.7</v>
      </c>
    </row>
    <row r="25" spans="1:7" s="27" customFormat="1" ht="12.75" x14ac:dyDescent="0.2"/>
    <row r="26" spans="1:7" s="8" customFormat="1" ht="15" customHeight="1" x14ac:dyDescent="0.2"/>
    <row r="27" spans="1:7" s="8" customFormat="1" ht="12.75" x14ac:dyDescent="0.2">
      <c r="A27" s="14" t="s">
        <v>29</v>
      </c>
      <c r="B27" s="14"/>
      <c r="C27" s="14"/>
      <c r="D27" s="14"/>
      <c r="E27" s="14"/>
      <c r="F27" s="14"/>
    </row>
    <row r="28" spans="1:7" s="8" customFormat="1" ht="12.75" x14ac:dyDescent="0.2">
      <c r="A28" s="3"/>
    </row>
    <row r="29" spans="1:7" s="8" customFormat="1" ht="12.75" x14ac:dyDescent="0.2">
      <c r="A29" s="4"/>
      <c r="B29" s="5" t="s">
        <v>1</v>
      </c>
      <c r="C29" s="5" t="s">
        <v>2</v>
      </c>
      <c r="D29" s="5" t="s">
        <v>3</v>
      </c>
      <c r="E29" s="83"/>
    </row>
    <row r="30" spans="1:7" s="8" customFormat="1" ht="12.75" x14ac:dyDescent="0.2">
      <c r="A30" s="8" t="str">
        <f>A9</f>
        <v>HT</v>
      </c>
      <c r="B30" s="6">
        <f>B9</f>
        <v>0</v>
      </c>
      <c r="C30" s="6">
        <f>C9</f>
        <v>0</v>
      </c>
      <c r="D30" s="6">
        <f>C30-B30</f>
        <v>0</v>
      </c>
      <c r="E30" s="84"/>
    </row>
    <row r="31" spans="1:7" s="8" customFormat="1" ht="12.75" x14ac:dyDescent="0.2">
      <c r="A31" s="7" t="s">
        <v>24</v>
      </c>
      <c r="B31" s="6">
        <f t="shared" ref="B31:C33" si="3">B10</f>
        <v>0</v>
      </c>
      <c r="C31" s="6">
        <f t="shared" si="3"/>
        <v>0</v>
      </c>
      <c r="D31" s="6">
        <f>C31-B31</f>
        <v>0</v>
      </c>
      <c r="E31" s="84"/>
    </row>
    <row r="32" spans="1:7" s="8" customFormat="1" ht="12.75" x14ac:dyDescent="0.2">
      <c r="A32" s="7" t="s">
        <v>4</v>
      </c>
      <c r="B32" s="6">
        <f t="shared" si="3"/>
        <v>0</v>
      </c>
      <c r="C32" s="6">
        <f t="shared" si="3"/>
        <v>0</v>
      </c>
      <c r="D32" s="6">
        <f>-(C32-B32)</f>
        <v>0</v>
      </c>
      <c r="E32" s="86"/>
    </row>
    <row r="33" spans="1:7" s="8" customFormat="1" ht="12.75" x14ac:dyDescent="0.2">
      <c r="A33" s="7" t="s">
        <v>5</v>
      </c>
      <c r="B33" s="6">
        <f t="shared" si="3"/>
        <v>0</v>
      </c>
      <c r="C33" s="6">
        <f t="shared" si="3"/>
        <v>0</v>
      </c>
      <c r="D33" s="6">
        <f>-(C33-B33)</f>
        <v>0</v>
      </c>
      <c r="E33" s="86"/>
    </row>
    <row r="34" spans="1:7" s="8" customFormat="1" ht="12.75" x14ac:dyDescent="0.2">
      <c r="A34" s="2"/>
    </row>
    <row r="35" spans="1:7" s="8" customFormat="1" ht="25.5" x14ac:dyDescent="0.2">
      <c r="A35" s="28"/>
      <c r="B35" s="34" t="s">
        <v>3</v>
      </c>
      <c r="C35" s="34" t="s">
        <v>6</v>
      </c>
      <c r="D35" s="34" t="s">
        <v>7</v>
      </c>
      <c r="E35" s="35" t="s">
        <v>21</v>
      </c>
      <c r="F35" s="34" t="s">
        <v>8</v>
      </c>
    </row>
    <row r="36" spans="1:7" s="8" customFormat="1" ht="12.75" x14ac:dyDescent="0.2">
      <c r="A36" s="29" t="s">
        <v>9</v>
      </c>
      <c r="B36" s="30">
        <f>D30</f>
        <v>0</v>
      </c>
      <c r="C36" s="31">
        <f>Gewerbe!C30</f>
        <v>0.11</v>
      </c>
      <c r="D36" s="32">
        <f>ROUND((B36*C36)/5,2)*5</f>
        <v>0</v>
      </c>
      <c r="E36" s="33">
        <f>ROUND((D36*0.081)/5,2)*5</f>
        <v>0</v>
      </c>
      <c r="F36" s="19">
        <f>D36+E36</f>
        <v>0</v>
      </c>
    </row>
    <row r="37" spans="1:7" s="8" customFormat="1" ht="12.75" x14ac:dyDescent="0.2">
      <c r="A37" s="29" t="s">
        <v>10</v>
      </c>
      <c r="B37" s="30">
        <f>D31</f>
        <v>0</v>
      </c>
      <c r="C37" s="31">
        <f>Gewerbe!C31</f>
        <v>0.09</v>
      </c>
      <c r="D37" s="32">
        <f>ROUND((B37*C37)/5,2)*5</f>
        <v>0</v>
      </c>
      <c r="E37" s="33">
        <f t="shared" ref="E37:E43" si="4">ROUND((D37*0.081)/5,2)*5</f>
        <v>0</v>
      </c>
      <c r="F37" s="19">
        <f t="shared" ref="F37:F45" si="5">D37+E37</f>
        <v>0</v>
      </c>
    </row>
    <row r="38" spans="1:7" s="8" customFormat="1" ht="12.75" x14ac:dyDescent="0.2">
      <c r="A38" s="29" t="s">
        <v>26</v>
      </c>
      <c r="B38" s="29"/>
      <c r="C38" s="31"/>
      <c r="D38" s="32">
        <f>12*20</f>
        <v>240</v>
      </c>
      <c r="E38" s="33">
        <f>ROUND((D38*0.081)/5,2)*5</f>
        <v>19.45</v>
      </c>
      <c r="F38" s="19">
        <f t="shared" si="5"/>
        <v>259.45</v>
      </c>
    </row>
    <row r="39" spans="1:7" s="8" customFormat="1" ht="12.75" x14ac:dyDescent="0.2">
      <c r="A39" s="29" t="s">
        <v>11</v>
      </c>
      <c r="B39" s="30">
        <f>D30</f>
        <v>0</v>
      </c>
      <c r="C39" s="31">
        <f>Gewerbe!C33</f>
        <v>0.18099999999999999</v>
      </c>
      <c r="D39" s="32">
        <f t="shared" ref="D39:D45" si="6">ROUND((B39*C39)/5,2)*5</f>
        <v>0</v>
      </c>
      <c r="E39" s="33">
        <f t="shared" si="4"/>
        <v>0</v>
      </c>
      <c r="F39" s="19">
        <f t="shared" si="5"/>
        <v>0</v>
      </c>
    </row>
    <row r="40" spans="1:7" s="8" customFormat="1" ht="12.75" x14ac:dyDescent="0.2">
      <c r="A40" s="29" t="s">
        <v>12</v>
      </c>
      <c r="B40" s="30">
        <f>D31</f>
        <v>0</v>
      </c>
      <c r="C40" s="31">
        <f>Gewerbe!C34</f>
        <v>0.16700000000000001</v>
      </c>
      <c r="D40" s="32">
        <f t="shared" si="6"/>
        <v>0</v>
      </c>
      <c r="E40" s="33">
        <f t="shared" si="4"/>
        <v>0</v>
      </c>
      <c r="F40" s="19">
        <f t="shared" si="5"/>
        <v>0</v>
      </c>
    </row>
    <row r="41" spans="1:7" s="8" customFormat="1" ht="12.75" x14ac:dyDescent="0.2">
      <c r="A41" s="29" t="s">
        <v>13</v>
      </c>
      <c r="B41" s="30">
        <f>(D30+D31)</f>
        <v>0</v>
      </c>
      <c r="C41" s="31">
        <f>Gewerbe!C35</f>
        <v>2.3E-2</v>
      </c>
      <c r="D41" s="32">
        <f t="shared" si="6"/>
        <v>0</v>
      </c>
      <c r="E41" s="33">
        <f t="shared" si="4"/>
        <v>0</v>
      </c>
      <c r="F41" s="19">
        <f t="shared" si="5"/>
        <v>0</v>
      </c>
    </row>
    <row r="42" spans="1:7" s="8" customFormat="1" ht="12.75" x14ac:dyDescent="0.2">
      <c r="A42" s="29" t="s">
        <v>14</v>
      </c>
      <c r="B42" s="30">
        <f>B41</f>
        <v>0</v>
      </c>
      <c r="C42" s="31">
        <f>Gewerbe!C36</f>
        <v>5.5000000000000005E-3</v>
      </c>
      <c r="D42" s="32">
        <f t="shared" si="6"/>
        <v>0</v>
      </c>
      <c r="E42" s="33">
        <f t="shared" si="4"/>
        <v>0</v>
      </c>
      <c r="F42" s="19">
        <f t="shared" si="5"/>
        <v>0</v>
      </c>
    </row>
    <row r="43" spans="1:7" s="8" customFormat="1" ht="12.75" x14ac:dyDescent="0.2">
      <c r="A43" s="29" t="s">
        <v>18</v>
      </c>
      <c r="B43" s="30">
        <f>B42</f>
        <v>0</v>
      </c>
      <c r="C43" s="31">
        <f>Gewerbe!C37</f>
        <v>2.3E-3</v>
      </c>
      <c r="D43" s="32">
        <f t="shared" si="6"/>
        <v>0</v>
      </c>
      <c r="E43" s="33">
        <f t="shared" si="4"/>
        <v>0</v>
      </c>
      <c r="F43" s="19">
        <f t="shared" si="5"/>
        <v>0</v>
      </c>
    </row>
    <row r="44" spans="1:7" s="8" customFormat="1" ht="12.75" x14ac:dyDescent="0.2">
      <c r="A44" s="29" t="s">
        <v>15</v>
      </c>
      <c r="B44" s="30">
        <f>D32</f>
        <v>0</v>
      </c>
      <c r="C44" s="31">
        <f>'Kleinbezüger mit PV-Anlage'!C44</f>
        <v>0.126</v>
      </c>
      <c r="D44" s="32">
        <f t="shared" si="6"/>
        <v>0</v>
      </c>
      <c r="E44" s="33"/>
      <c r="F44" s="19">
        <f>D44+E44</f>
        <v>0</v>
      </c>
    </row>
    <row r="45" spans="1:7" s="8" customFormat="1" ht="12.75" x14ac:dyDescent="0.2">
      <c r="A45" s="29" t="s">
        <v>16</v>
      </c>
      <c r="B45" s="30">
        <f>D33</f>
        <v>0</v>
      </c>
      <c r="C45" s="31">
        <f>'Kleinbezüger mit PV-Anlage'!C45</f>
        <v>0.126</v>
      </c>
      <c r="D45" s="32">
        <f t="shared" si="6"/>
        <v>0</v>
      </c>
      <c r="E45" s="33"/>
      <c r="F45" s="19">
        <f t="shared" si="5"/>
        <v>0</v>
      </c>
    </row>
    <row r="46" spans="1:7" s="8" customFormat="1" ht="12.75" x14ac:dyDescent="0.2">
      <c r="A46" s="14" t="s">
        <v>19</v>
      </c>
      <c r="B46" s="14"/>
      <c r="C46" s="14"/>
      <c r="D46" s="28"/>
      <c r="E46" s="14"/>
      <c r="F46" s="15">
        <f>SUM(F36:F45)</f>
        <v>259.45</v>
      </c>
      <c r="G46" s="25"/>
    </row>
    <row r="47" spans="1:7" s="8" customFormat="1" ht="12.75" x14ac:dyDescent="0.2"/>
    <row r="48" spans="1:7" s="8" customFormat="1" ht="12.75" x14ac:dyDescent="0.2">
      <c r="C48" s="74" t="s">
        <v>34</v>
      </c>
      <c r="D48" s="74"/>
      <c r="E48" s="74"/>
      <c r="F48" s="79">
        <f>F46-F24</f>
        <v>39.75</v>
      </c>
    </row>
    <row r="49" spans="1:7" s="8" customFormat="1" ht="12.75" x14ac:dyDescent="0.2">
      <c r="C49" s="74" t="s">
        <v>35</v>
      </c>
      <c r="D49" s="74"/>
      <c r="E49" s="74"/>
      <c r="F49" s="80">
        <f>F46/F24</f>
        <v>1.1809285389167046</v>
      </c>
      <c r="G49" s="25"/>
    </row>
    <row r="51" spans="1:7" x14ac:dyDescent="0.25">
      <c r="C51" s="11"/>
    </row>
    <row r="53" spans="1:7" x14ac:dyDescent="0.25">
      <c r="A53" s="14" t="s">
        <v>33</v>
      </c>
      <c r="B53" s="14"/>
      <c r="C53" s="14"/>
      <c r="D53" s="14"/>
      <c r="E53" s="14"/>
      <c r="F53" s="14"/>
    </row>
    <row r="54" spans="1:7" x14ac:dyDescent="0.25">
      <c r="A54" s="3"/>
      <c r="B54" s="8"/>
      <c r="C54" s="8"/>
      <c r="D54" s="8"/>
      <c r="E54" s="8"/>
      <c r="F54" s="8"/>
    </row>
    <row r="55" spans="1:7" x14ac:dyDescent="0.25">
      <c r="A55" s="4"/>
      <c r="B55" s="5" t="s">
        <v>1</v>
      </c>
      <c r="C55" s="5" t="s">
        <v>2</v>
      </c>
      <c r="D55" s="5" t="s">
        <v>3</v>
      </c>
      <c r="E55" s="83"/>
      <c r="F55" s="8"/>
    </row>
    <row r="56" spans="1:7" x14ac:dyDescent="0.25">
      <c r="A56" s="8" t="s">
        <v>25</v>
      </c>
      <c r="B56" s="6">
        <f>B9</f>
        <v>0</v>
      </c>
      <c r="C56" s="6">
        <f>C9</f>
        <v>0</v>
      </c>
      <c r="D56" s="6">
        <f>C56-B56</f>
        <v>0</v>
      </c>
      <c r="E56" s="84"/>
      <c r="F56" s="8"/>
    </row>
    <row r="57" spans="1:7" x14ac:dyDescent="0.25">
      <c r="A57" s="7" t="s">
        <v>24</v>
      </c>
      <c r="B57" s="6">
        <f t="shared" ref="B57:C59" si="7">B10</f>
        <v>0</v>
      </c>
      <c r="C57" s="6">
        <f t="shared" si="7"/>
        <v>0</v>
      </c>
      <c r="D57" s="6">
        <f>C57-B57</f>
        <v>0</v>
      </c>
      <c r="E57" s="84"/>
      <c r="F57" s="8"/>
    </row>
    <row r="58" spans="1:7" x14ac:dyDescent="0.25">
      <c r="A58" s="7" t="s">
        <v>4</v>
      </c>
      <c r="B58" s="6">
        <f t="shared" si="7"/>
        <v>0</v>
      </c>
      <c r="C58" s="6">
        <f t="shared" si="7"/>
        <v>0</v>
      </c>
      <c r="D58" s="6">
        <f>-(C58-B58)</f>
        <v>0</v>
      </c>
      <c r="E58" s="86"/>
      <c r="F58" s="8"/>
    </row>
    <row r="59" spans="1:7" x14ac:dyDescent="0.25">
      <c r="A59" s="7" t="s">
        <v>5</v>
      </c>
      <c r="B59" s="6">
        <f t="shared" si="7"/>
        <v>0</v>
      </c>
      <c r="C59" s="6">
        <f t="shared" si="7"/>
        <v>0</v>
      </c>
      <c r="D59" s="6">
        <f>-(C59-B59)</f>
        <v>0</v>
      </c>
      <c r="E59" s="86"/>
      <c r="F59" s="8"/>
    </row>
    <row r="60" spans="1:7" x14ac:dyDescent="0.25">
      <c r="A60" s="2"/>
      <c r="B60" s="8"/>
      <c r="C60" s="8"/>
      <c r="D60" s="8"/>
      <c r="E60" s="8"/>
      <c r="F60" s="8"/>
    </row>
    <row r="61" spans="1:7" ht="25.5" x14ac:dyDescent="0.25">
      <c r="A61" s="28"/>
      <c r="B61" s="34" t="s">
        <v>3</v>
      </c>
      <c r="C61" s="34" t="s">
        <v>6</v>
      </c>
      <c r="D61" s="34" t="s">
        <v>7</v>
      </c>
      <c r="E61" s="35" t="s">
        <v>21</v>
      </c>
      <c r="F61" s="34" t="s">
        <v>8</v>
      </c>
    </row>
    <row r="62" spans="1:7" x14ac:dyDescent="0.25">
      <c r="A62" s="29" t="s">
        <v>9</v>
      </c>
      <c r="B62" s="30">
        <f>D56</f>
        <v>0</v>
      </c>
      <c r="C62" s="31">
        <v>0.1</v>
      </c>
      <c r="D62" s="32">
        <f>ROUND((B62*C62)/5,2)*5</f>
        <v>0</v>
      </c>
      <c r="E62" s="33">
        <f>ROUND((D62*0.081)/5,2)*5</f>
        <v>0</v>
      </c>
      <c r="F62" s="19">
        <f>D62+E62</f>
        <v>0</v>
      </c>
    </row>
    <row r="63" spans="1:7" x14ac:dyDescent="0.25">
      <c r="A63" s="29" t="s">
        <v>10</v>
      </c>
      <c r="B63" s="30">
        <f>D57</f>
        <v>0</v>
      </c>
      <c r="C63" s="31">
        <v>0.08</v>
      </c>
      <c r="D63" s="32">
        <f>ROUND((B63*C63)/5,2)*5</f>
        <v>0</v>
      </c>
      <c r="E63" s="33">
        <f t="shared" ref="E63" si="8">ROUND((D63*0.081)/5,2)*5</f>
        <v>0</v>
      </c>
      <c r="F63" s="19">
        <f t="shared" ref="F63:F69" si="9">D63+E63</f>
        <v>0</v>
      </c>
    </row>
    <row r="64" spans="1:7" x14ac:dyDescent="0.25">
      <c r="A64" s="29" t="s">
        <v>26</v>
      </c>
      <c r="B64" s="29"/>
      <c r="C64" s="31"/>
      <c r="D64" s="32">
        <f>12*20</f>
        <v>240</v>
      </c>
      <c r="E64" s="33">
        <f>ROUND((D64*0.081)/5,2)*5</f>
        <v>19.45</v>
      </c>
      <c r="F64" s="19">
        <f t="shared" si="9"/>
        <v>259.45</v>
      </c>
    </row>
    <row r="65" spans="1:6" x14ac:dyDescent="0.25">
      <c r="A65" s="29" t="s">
        <v>11</v>
      </c>
      <c r="B65" s="30">
        <f>D56</f>
        <v>0</v>
      </c>
      <c r="C65" s="31">
        <v>0.33100000000000002</v>
      </c>
      <c r="D65" s="32">
        <f t="shared" ref="D65:D71" si="10">ROUND((B65*C65)/5,2)*5</f>
        <v>0</v>
      </c>
      <c r="E65" s="33">
        <f t="shared" ref="E65:E69" si="11">ROUND((D65*0.081)/5,2)*5</f>
        <v>0</v>
      </c>
      <c r="F65" s="19">
        <f t="shared" si="9"/>
        <v>0</v>
      </c>
    </row>
    <row r="66" spans="1:6" x14ac:dyDescent="0.25">
      <c r="A66" s="29" t="s">
        <v>12</v>
      </c>
      <c r="B66" s="30">
        <f>D57</f>
        <v>0</v>
      </c>
      <c r="C66" s="31">
        <v>0.317</v>
      </c>
      <c r="D66" s="32">
        <f t="shared" si="10"/>
        <v>0</v>
      </c>
      <c r="E66" s="33">
        <f t="shared" si="11"/>
        <v>0</v>
      </c>
      <c r="F66" s="19">
        <f t="shared" si="9"/>
        <v>0</v>
      </c>
    </row>
    <row r="67" spans="1:6" x14ac:dyDescent="0.25">
      <c r="A67" s="29" t="s">
        <v>13</v>
      </c>
      <c r="B67" s="30">
        <f>D56+D57</f>
        <v>0</v>
      </c>
      <c r="C67" s="31">
        <v>2.3E-3</v>
      </c>
      <c r="D67" s="32">
        <f t="shared" si="10"/>
        <v>0</v>
      </c>
      <c r="E67" s="33">
        <f t="shared" si="11"/>
        <v>0</v>
      </c>
      <c r="F67" s="19">
        <f t="shared" si="9"/>
        <v>0</v>
      </c>
    </row>
    <row r="68" spans="1:6" x14ac:dyDescent="0.25">
      <c r="A68" s="29" t="s">
        <v>14</v>
      </c>
      <c r="B68" s="30">
        <f>B67</f>
        <v>0</v>
      </c>
      <c r="C68" s="31">
        <v>7.4999999999999997E-3</v>
      </c>
      <c r="D68" s="32">
        <f t="shared" si="10"/>
        <v>0</v>
      </c>
      <c r="E68" s="33">
        <f t="shared" si="11"/>
        <v>0</v>
      </c>
      <c r="F68" s="19">
        <f t="shared" si="9"/>
        <v>0</v>
      </c>
    </row>
    <row r="69" spans="1:6" x14ac:dyDescent="0.25">
      <c r="A69" s="29" t="s">
        <v>18</v>
      </c>
      <c r="B69" s="30">
        <f>B68</f>
        <v>0</v>
      </c>
      <c r="C69" s="31">
        <v>1.1999999999999999E-3</v>
      </c>
      <c r="D69" s="32">
        <f t="shared" si="10"/>
        <v>0</v>
      </c>
      <c r="E69" s="33">
        <f t="shared" si="11"/>
        <v>0</v>
      </c>
      <c r="F69" s="19">
        <f t="shared" si="9"/>
        <v>0</v>
      </c>
    </row>
    <row r="70" spans="1:6" x14ac:dyDescent="0.25">
      <c r="A70" s="29" t="s">
        <v>15</v>
      </c>
      <c r="B70" s="30">
        <f>D58</f>
        <v>0</v>
      </c>
      <c r="C70" s="31">
        <v>0.22800000000000001</v>
      </c>
      <c r="D70" s="32">
        <f t="shared" si="10"/>
        <v>0</v>
      </c>
      <c r="E70" s="33"/>
      <c r="F70" s="19">
        <f>D70+E70</f>
        <v>0</v>
      </c>
    </row>
    <row r="71" spans="1:6" x14ac:dyDescent="0.25">
      <c r="A71" s="29" t="s">
        <v>16</v>
      </c>
      <c r="B71" s="30">
        <f>D59</f>
        <v>0</v>
      </c>
      <c r="C71" s="31">
        <v>0.22800000000000001</v>
      </c>
      <c r="D71" s="32">
        <f t="shared" si="10"/>
        <v>0</v>
      </c>
      <c r="E71" s="33"/>
      <c r="F71" s="19">
        <f t="shared" ref="F71" si="12">D71+E71</f>
        <v>0</v>
      </c>
    </row>
    <row r="72" spans="1:6" x14ac:dyDescent="0.25">
      <c r="A72" s="14" t="s">
        <v>19</v>
      </c>
      <c r="B72" s="14"/>
      <c r="C72" s="14"/>
      <c r="D72" s="28"/>
      <c r="E72" s="14"/>
      <c r="F72" s="15">
        <f>SUM(F62:F71)</f>
        <v>259.45</v>
      </c>
    </row>
    <row r="73" spans="1:6" x14ac:dyDescent="0.25">
      <c r="A73" s="8"/>
      <c r="B73" s="8"/>
      <c r="C73" s="8"/>
      <c r="D73" s="8"/>
      <c r="E73" s="8"/>
      <c r="F73" s="8"/>
    </row>
    <row r="74" spans="1:6" x14ac:dyDescent="0.25">
      <c r="A74" s="8"/>
      <c r="B74" s="8"/>
      <c r="C74" s="74" t="s">
        <v>34</v>
      </c>
      <c r="D74" s="74"/>
      <c r="E74" s="74"/>
      <c r="F74" s="79">
        <f>F72-F24</f>
        <v>39.75</v>
      </c>
    </row>
    <row r="75" spans="1:6" x14ac:dyDescent="0.25">
      <c r="A75" s="8"/>
      <c r="B75" s="8"/>
      <c r="C75" s="74" t="s">
        <v>35</v>
      </c>
      <c r="D75" s="74"/>
      <c r="E75" s="74"/>
      <c r="F75" s="80">
        <f>F72/F24</f>
        <v>1.1809285389167046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Kleinbezüger</vt:lpstr>
      <vt:lpstr>Kleinbezüger mit PV-Anlage</vt:lpstr>
      <vt:lpstr>Gewerbe</vt:lpstr>
      <vt:lpstr>Gewerbe mit PV-Anlage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Meili</dc:creator>
  <cp:lastModifiedBy>Jessica Meili</cp:lastModifiedBy>
  <dcterms:created xsi:type="dcterms:W3CDTF">2024-04-19T10:01:32Z</dcterms:created>
  <dcterms:modified xsi:type="dcterms:W3CDTF">2024-08-30T11:11:01Z</dcterms:modified>
</cp:coreProperties>
</file>